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otes e Valores" sheetId="1" r:id="rId1"/>
    <sheet name="Blocos" sheetId="2" r:id="rId2"/>
  </sheets>
  <calcPr calcId="145621" fullPrecision="0"/>
</workbook>
</file>

<file path=xl/calcChain.xml><?xml version="1.0" encoding="utf-8"?>
<calcChain xmlns="http://schemas.openxmlformats.org/spreadsheetml/2006/main">
  <c r="P656" i="1" l="1"/>
  <c r="P856" i="1"/>
  <c r="O856" i="1"/>
  <c r="P842" i="1"/>
  <c r="O842" i="1"/>
  <c r="P828" i="1"/>
  <c r="O828" i="1"/>
  <c r="P814" i="1"/>
  <c r="O814" i="1"/>
  <c r="P800" i="1"/>
  <c r="O800" i="1"/>
  <c r="P786" i="1"/>
  <c r="O786" i="1"/>
  <c r="P772" i="1"/>
  <c r="O772" i="1"/>
  <c r="P756" i="1"/>
  <c r="O756" i="1"/>
  <c r="P743" i="1"/>
  <c r="O743" i="1"/>
  <c r="P730" i="1"/>
  <c r="O730" i="1"/>
  <c r="P716" i="1"/>
  <c r="O716" i="1"/>
  <c r="P702" i="1"/>
  <c r="O702" i="1"/>
  <c r="P688" i="1"/>
  <c r="O688" i="1"/>
  <c r="P670" i="1"/>
  <c r="O670" i="1"/>
  <c r="O656" i="1"/>
  <c r="P638" i="1"/>
  <c r="O638" i="1"/>
  <c r="P622" i="1"/>
  <c r="O622" i="1"/>
  <c r="P608" i="1"/>
  <c r="O608" i="1"/>
  <c r="P588" i="1"/>
  <c r="O588" i="1"/>
  <c r="P574" i="1"/>
  <c r="O574" i="1"/>
  <c r="P554" i="1"/>
  <c r="O554" i="1"/>
  <c r="P540" i="1"/>
  <c r="O540" i="1"/>
  <c r="P519" i="1"/>
  <c r="O519" i="1"/>
  <c r="P505" i="1"/>
  <c r="O505" i="1"/>
  <c r="P487" i="1"/>
  <c r="O487" i="1"/>
  <c r="P473" i="1"/>
  <c r="O473" i="1"/>
  <c r="P459" i="1"/>
  <c r="O459" i="1"/>
  <c r="P445" i="1"/>
  <c r="O445" i="1"/>
  <c r="P432" i="1"/>
  <c r="O432" i="1"/>
  <c r="P418" i="1"/>
  <c r="O418" i="1"/>
  <c r="P402" i="1"/>
  <c r="O402" i="1"/>
  <c r="P388" i="1"/>
  <c r="O388" i="1"/>
  <c r="P368" i="1"/>
  <c r="O368" i="1"/>
  <c r="P354" i="1"/>
  <c r="O354" i="1"/>
  <c r="P335" i="1"/>
  <c r="O335" i="1"/>
  <c r="P321" i="1"/>
  <c r="O321" i="1"/>
  <c r="P307" i="1"/>
  <c r="O307" i="1"/>
  <c r="P293" i="1"/>
  <c r="O293" i="1"/>
  <c r="P279" i="1"/>
  <c r="O279" i="1"/>
  <c r="P266" i="1"/>
  <c r="O266" i="1"/>
  <c r="P252" i="1"/>
  <c r="O252" i="1"/>
  <c r="P239" i="1"/>
  <c r="O239" i="1"/>
  <c r="P225" i="1"/>
  <c r="O225" i="1"/>
  <c r="P212" i="1"/>
  <c r="O212" i="1"/>
  <c r="P198" i="1"/>
  <c r="O198" i="1"/>
  <c r="P184" i="1"/>
  <c r="O184" i="1"/>
  <c r="P170" i="1"/>
  <c r="O170" i="1"/>
  <c r="P156" i="1"/>
  <c r="O156" i="1"/>
  <c r="P143" i="1"/>
  <c r="O143" i="1"/>
  <c r="P129" i="1"/>
  <c r="O129" i="1"/>
  <c r="P116" i="1"/>
  <c r="O116" i="1"/>
  <c r="P102" i="1"/>
  <c r="O102" i="1"/>
  <c r="P86" i="1"/>
  <c r="O86" i="1"/>
  <c r="P72" i="1"/>
  <c r="O72" i="1"/>
  <c r="P55" i="1"/>
  <c r="O55" i="1"/>
  <c r="P41" i="1"/>
  <c r="O41" i="1"/>
  <c r="P27" i="1"/>
  <c r="O27" i="1"/>
  <c r="P280" i="1" l="1"/>
  <c r="P403" i="1"/>
  <c r="P488" i="1"/>
  <c r="P623" i="1"/>
  <c r="P801" i="1"/>
  <c r="P857" i="1"/>
  <c r="P843" i="1"/>
  <c r="P787" i="1"/>
  <c r="P757" i="1"/>
  <c r="P731" i="1"/>
  <c r="P703" i="1"/>
  <c r="P689" i="1"/>
  <c r="P639" i="1"/>
  <c r="P541" i="1"/>
  <c r="P506" i="1"/>
  <c r="P474" i="1"/>
  <c r="P446" i="1"/>
  <c r="P433" i="1"/>
  <c r="P213" i="1"/>
  <c r="P171" i="1"/>
  <c r="P829" i="1"/>
  <c r="P815" i="1"/>
  <c r="P773" i="1"/>
  <c r="P744" i="1"/>
  <c r="P717" i="1"/>
  <c r="P671" i="1"/>
  <c r="P657" i="1"/>
  <c r="P609" i="1"/>
  <c r="P589" i="1"/>
  <c r="P575" i="1"/>
  <c r="P555" i="1"/>
  <c r="P520" i="1"/>
  <c r="P460" i="1"/>
  <c r="P419" i="1"/>
  <c r="P389" i="1"/>
  <c r="P369" i="1"/>
  <c r="P355" i="1"/>
  <c r="P336" i="1"/>
  <c r="P322" i="1"/>
  <c r="P308" i="1"/>
  <c r="P294" i="1"/>
  <c r="P267" i="1"/>
  <c r="P253" i="1"/>
  <c r="P240" i="1"/>
  <c r="P226" i="1"/>
  <c r="P199" i="1"/>
  <c r="P185" i="1"/>
  <c r="P157" i="1"/>
  <c r="P144" i="1"/>
  <c r="P130" i="1"/>
  <c r="P117" i="1"/>
  <c r="P103" i="1"/>
  <c r="P87" i="1"/>
  <c r="P73" i="1"/>
  <c r="P56" i="1"/>
  <c r="P42" i="1"/>
  <c r="P28" i="1"/>
  <c r="P13" i="1"/>
  <c r="O13" i="1"/>
  <c r="O8" i="1"/>
  <c r="S8" i="1" s="1"/>
  <c r="P14" i="1" l="1"/>
  <c r="O851" i="1"/>
  <c r="S851" i="1" s="1"/>
  <c r="O852" i="1"/>
  <c r="S852" i="1" s="1"/>
  <c r="O850" i="1"/>
  <c r="S850" i="1" s="1"/>
  <c r="N849" i="1"/>
  <c r="O837" i="1"/>
  <c r="S837" i="1" s="1"/>
  <c r="O838" i="1"/>
  <c r="S838" i="1" s="1"/>
  <c r="O836" i="1"/>
  <c r="S836" i="1" s="1"/>
  <c r="N835" i="1"/>
  <c r="O823" i="1"/>
  <c r="S823" i="1" s="1"/>
  <c r="O824" i="1"/>
  <c r="S824" i="1" s="1"/>
  <c r="O822" i="1"/>
  <c r="S822" i="1" s="1"/>
  <c r="N821" i="1"/>
  <c r="N807" i="1"/>
  <c r="O795" i="1"/>
  <c r="S795" i="1" s="1"/>
  <c r="O796" i="1"/>
  <c r="S796" i="1" s="1"/>
  <c r="O794" i="1"/>
  <c r="S794" i="1" s="1"/>
  <c r="N793" i="1"/>
  <c r="O781" i="1"/>
  <c r="S781" i="1" s="1"/>
  <c r="O782" i="1"/>
  <c r="S782" i="1" s="1"/>
  <c r="O780" i="1"/>
  <c r="S780" i="1" s="1"/>
  <c r="N779" i="1"/>
  <c r="O767" i="1"/>
  <c r="S767" i="1" s="1"/>
  <c r="O768" i="1"/>
  <c r="S768" i="1" s="1"/>
  <c r="O766" i="1"/>
  <c r="S766" i="1" s="1"/>
  <c r="N765" i="1"/>
  <c r="O751" i="1"/>
  <c r="S751" i="1" s="1"/>
  <c r="O752" i="1"/>
  <c r="S752" i="1" s="1"/>
  <c r="O750" i="1"/>
  <c r="S750" i="1" s="1"/>
  <c r="N749" i="1"/>
  <c r="O738" i="1"/>
  <c r="S738" i="1" s="1"/>
  <c r="O739" i="1"/>
  <c r="S739" i="1" s="1"/>
  <c r="O737" i="1"/>
  <c r="S737" i="1" s="1"/>
  <c r="N736" i="1"/>
  <c r="O725" i="1"/>
  <c r="S725" i="1" s="1"/>
  <c r="O726" i="1"/>
  <c r="S726" i="1" s="1"/>
  <c r="O724" i="1"/>
  <c r="S724" i="1" s="1"/>
  <c r="N723" i="1"/>
  <c r="O711" i="1"/>
  <c r="S711" i="1" s="1"/>
  <c r="O712" i="1"/>
  <c r="S712" i="1" s="1"/>
  <c r="O710" i="1"/>
  <c r="S710" i="1" s="1"/>
  <c r="N709" i="1"/>
  <c r="O697" i="1"/>
  <c r="S697" i="1" s="1"/>
  <c r="O698" i="1"/>
  <c r="S698" i="1" s="1"/>
  <c r="O696" i="1"/>
  <c r="S696" i="1" s="1"/>
  <c r="N695" i="1"/>
  <c r="O683" i="1"/>
  <c r="S683" i="1" s="1"/>
  <c r="O684" i="1"/>
  <c r="S684" i="1" s="1"/>
  <c r="O682" i="1"/>
  <c r="S682" i="1" s="1"/>
  <c r="N681" i="1"/>
  <c r="N663" i="1"/>
  <c r="N631" i="1"/>
  <c r="N615" i="1"/>
  <c r="O651" i="1"/>
  <c r="S651" i="1" s="1"/>
  <c r="O652" i="1"/>
  <c r="S652" i="1" s="1"/>
  <c r="O650" i="1"/>
  <c r="S650" i="1" s="1"/>
  <c r="N647" i="1"/>
  <c r="N646" i="1"/>
  <c r="N648" i="1"/>
  <c r="N649" i="1"/>
  <c r="N645" i="1"/>
  <c r="O633" i="1"/>
  <c r="S633" i="1" s="1"/>
  <c r="O634" i="1"/>
  <c r="S634" i="1" s="1"/>
  <c r="O632" i="1"/>
  <c r="S632" i="1" s="1"/>
  <c r="O617" i="1"/>
  <c r="S617" i="1" s="1"/>
  <c r="O618" i="1"/>
  <c r="S618" i="1" s="1"/>
  <c r="O616" i="1"/>
  <c r="S616" i="1" s="1"/>
  <c r="O603" i="1"/>
  <c r="S603" i="1" s="1"/>
  <c r="O604" i="1"/>
  <c r="S604" i="1" s="1"/>
  <c r="O602" i="1"/>
  <c r="S602" i="1" s="1"/>
  <c r="N601" i="1"/>
  <c r="O583" i="1"/>
  <c r="S583" i="1" s="1"/>
  <c r="O584" i="1"/>
  <c r="S584" i="1" s="1"/>
  <c r="O582" i="1"/>
  <c r="S582" i="1" s="1"/>
  <c r="N581" i="1"/>
  <c r="O569" i="1"/>
  <c r="S569" i="1" s="1"/>
  <c r="O570" i="1"/>
  <c r="S570" i="1" s="1"/>
  <c r="O568" i="1"/>
  <c r="S568" i="1" s="1"/>
  <c r="N567" i="1"/>
  <c r="O549" i="1"/>
  <c r="S549" i="1" s="1"/>
  <c r="O550" i="1"/>
  <c r="S550" i="1" s="1"/>
  <c r="O548" i="1"/>
  <c r="S548" i="1" s="1"/>
  <c r="N547" i="1"/>
  <c r="O535" i="1"/>
  <c r="S535" i="1" s="1"/>
  <c r="O536" i="1"/>
  <c r="S536" i="1" s="1"/>
  <c r="O534" i="1"/>
  <c r="S534" i="1" s="1"/>
  <c r="N533" i="1"/>
  <c r="O514" i="1"/>
  <c r="S514" i="1" s="1"/>
  <c r="O515" i="1"/>
  <c r="S515" i="1" s="1"/>
  <c r="O513" i="1"/>
  <c r="S513" i="1" s="1"/>
  <c r="N512" i="1"/>
  <c r="O500" i="1"/>
  <c r="S500" i="1" s="1"/>
  <c r="O501" i="1"/>
  <c r="S501" i="1" s="1"/>
  <c r="O499" i="1"/>
  <c r="S499" i="1" s="1"/>
  <c r="N498" i="1"/>
  <c r="O482" i="1"/>
  <c r="S482" i="1" s="1"/>
  <c r="O483" i="1"/>
  <c r="S483" i="1" s="1"/>
  <c r="O481" i="1"/>
  <c r="S481" i="1" s="1"/>
  <c r="N480" i="1"/>
  <c r="O468" i="1"/>
  <c r="S468" i="1" s="1"/>
  <c r="O469" i="1"/>
  <c r="S469" i="1" s="1"/>
  <c r="O467" i="1"/>
  <c r="S467" i="1" s="1"/>
  <c r="N466" i="1"/>
  <c r="O454" i="1"/>
  <c r="S454" i="1" s="1"/>
  <c r="O455" i="1"/>
  <c r="S455" i="1" s="1"/>
  <c r="O453" i="1"/>
  <c r="S453" i="1" s="1"/>
  <c r="N452" i="1"/>
  <c r="O440" i="1"/>
  <c r="S440" i="1" s="1"/>
  <c r="O441" i="1"/>
  <c r="S441" i="1" s="1"/>
  <c r="O439" i="1"/>
  <c r="S439" i="1" s="1"/>
  <c r="N438" i="1"/>
  <c r="O427" i="1"/>
  <c r="S427" i="1" s="1"/>
  <c r="O428" i="1"/>
  <c r="S428" i="1" s="1"/>
  <c r="O426" i="1"/>
  <c r="S426" i="1" s="1"/>
  <c r="N425" i="1"/>
  <c r="O413" i="1"/>
  <c r="S413" i="1" s="1"/>
  <c r="O414" i="1"/>
  <c r="S414" i="1" s="1"/>
  <c r="O412" i="1"/>
  <c r="S412" i="1" s="1"/>
  <c r="N411" i="1"/>
  <c r="O397" i="1"/>
  <c r="S397" i="1" s="1"/>
  <c r="O398" i="1"/>
  <c r="S398" i="1" s="1"/>
  <c r="O396" i="1"/>
  <c r="S396" i="1" s="1"/>
  <c r="N395" i="1"/>
  <c r="O383" i="1"/>
  <c r="S383" i="1" s="1"/>
  <c r="O384" i="1"/>
  <c r="S384" i="1" s="1"/>
  <c r="O382" i="1"/>
  <c r="S382" i="1" s="1"/>
  <c r="N381" i="1"/>
  <c r="O363" i="1"/>
  <c r="S363" i="1" s="1"/>
  <c r="O364" i="1"/>
  <c r="S364" i="1" s="1"/>
  <c r="O362" i="1"/>
  <c r="S362" i="1" s="1"/>
  <c r="N361" i="1"/>
  <c r="O349" i="1"/>
  <c r="S349" i="1" s="1"/>
  <c r="O350" i="1"/>
  <c r="S350" i="1" s="1"/>
  <c r="O348" i="1"/>
  <c r="S348" i="1" s="1"/>
  <c r="N347" i="1"/>
  <c r="O330" i="1"/>
  <c r="S330" i="1" s="1"/>
  <c r="O331" i="1"/>
  <c r="S331" i="1" s="1"/>
  <c r="O329" i="1"/>
  <c r="S329" i="1" s="1"/>
  <c r="N328" i="1"/>
  <c r="O316" i="1"/>
  <c r="S316" i="1" s="1"/>
  <c r="O317" i="1"/>
  <c r="S317" i="1" s="1"/>
  <c r="O315" i="1"/>
  <c r="S315" i="1" s="1"/>
  <c r="N314" i="1"/>
  <c r="O302" i="1"/>
  <c r="S302" i="1" s="1"/>
  <c r="O303" i="1"/>
  <c r="S303" i="1" s="1"/>
  <c r="O301" i="1"/>
  <c r="S301" i="1" s="1"/>
  <c r="N300" i="1"/>
  <c r="O288" i="1"/>
  <c r="S288" i="1" s="1"/>
  <c r="O289" i="1"/>
  <c r="S289" i="1" s="1"/>
  <c r="O287" i="1"/>
  <c r="S287" i="1" s="1"/>
  <c r="N286" i="1"/>
  <c r="O274" i="1"/>
  <c r="S274" i="1" s="1"/>
  <c r="O275" i="1"/>
  <c r="S275" i="1" s="1"/>
  <c r="O273" i="1"/>
  <c r="S273" i="1" s="1"/>
  <c r="N272" i="1"/>
  <c r="O261" i="1"/>
  <c r="S261" i="1" s="1"/>
  <c r="O262" i="1"/>
  <c r="S262" i="1" s="1"/>
  <c r="O260" i="1"/>
  <c r="S260" i="1" s="1"/>
  <c r="N259" i="1"/>
  <c r="O247" i="1"/>
  <c r="S247" i="1" s="1"/>
  <c r="O248" i="1"/>
  <c r="S248" i="1" s="1"/>
  <c r="O246" i="1"/>
  <c r="S246" i="1" s="1"/>
  <c r="N245" i="1"/>
  <c r="O234" i="1"/>
  <c r="S234" i="1" s="1"/>
  <c r="O235" i="1"/>
  <c r="S235" i="1" s="1"/>
  <c r="O233" i="1"/>
  <c r="S233" i="1" s="1"/>
  <c r="N232" i="1"/>
  <c r="O220" i="1"/>
  <c r="S220" i="1" s="1"/>
  <c r="O221" i="1"/>
  <c r="S221" i="1" s="1"/>
  <c r="O219" i="1"/>
  <c r="S219" i="1" s="1"/>
  <c r="N218" i="1"/>
  <c r="O207" i="1"/>
  <c r="S207" i="1" s="1"/>
  <c r="O208" i="1"/>
  <c r="S208" i="1" s="1"/>
  <c r="O206" i="1"/>
  <c r="S206" i="1" s="1"/>
  <c r="N205" i="1"/>
  <c r="O193" i="1"/>
  <c r="S193" i="1" s="1"/>
  <c r="O194" i="1"/>
  <c r="S194" i="1" s="1"/>
  <c r="O192" i="1"/>
  <c r="S192" i="1" s="1"/>
  <c r="N191" i="1"/>
  <c r="O179" i="1"/>
  <c r="S179" i="1" s="1"/>
  <c r="O180" i="1"/>
  <c r="S180" i="1" s="1"/>
  <c r="O178" i="1"/>
  <c r="S178" i="1" s="1"/>
  <c r="N177" i="1"/>
  <c r="O165" i="1"/>
  <c r="S165" i="1" s="1"/>
  <c r="O166" i="1"/>
  <c r="S166" i="1" s="1"/>
  <c r="O164" i="1"/>
  <c r="S164" i="1" s="1"/>
  <c r="N163" i="1"/>
  <c r="O151" i="1"/>
  <c r="S151" i="1" s="1"/>
  <c r="O152" i="1"/>
  <c r="S152" i="1" s="1"/>
  <c r="O150" i="1"/>
  <c r="S150" i="1" s="1"/>
  <c r="N149" i="1"/>
  <c r="O138" i="1"/>
  <c r="S138" i="1" s="1"/>
  <c r="O139" i="1"/>
  <c r="S139" i="1" s="1"/>
  <c r="O137" i="1"/>
  <c r="S137" i="1" s="1"/>
  <c r="N136" i="1"/>
  <c r="O124" i="1"/>
  <c r="S124" i="1" s="1"/>
  <c r="O125" i="1"/>
  <c r="S125" i="1" s="1"/>
  <c r="O123" i="1"/>
  <c r="S123" i="1" s="1"/>
  <c r="N122" i="1"/>
  <c r="O111" i="1"/>
  <c r="S111" i="1" s="1"/>
  <c r="O112" i="1"/>
  <c r="S112" i="1" s="1"/>
  <c r="O110" i="1"/>
  <c r="S110" i="1" s="1"/>
  <c r="N109" i="1"/>
  <c r="O97" i="1"/>
  <c r="S97" i="1" s="1"/>
  <c r="O98" i="1"/>
  <c r="S98" i="1" s="1"/>
  <c r="O96" i="1"/>
  <c r="S96" i="1" s="1"/>
  <c r="N95" i="1"/>
  <c r="O81" i="1"/>
  <c r="S81" i="1" s="1"/>
  <c r="O82" i="1"/>
  <c r="S82" i="1" s="1"/>
  <c r="O80" i="1"/>
  <c r="S80" i="1" s="1"/>
  <c r="N79" i="1"/>
  <c r="N65" i="1"/>
  <c r="N48" i="1"/>
  <c r="N34" i="1"/>
  <c r="N20" i="1"/>
  <c r="N6" i="1"/>
  <c r="Q6" i="1" s="1"/>
  <c r="R6" i="1" s="1"/>
  <c r="Q647" i="1" l="1"/>
  <c r="R647" i="1" s="1"/>
  <c r="Q835" i="1"/>
  <c r="R835" i="1" s="1"/>
  <c r="R839" i="1" s="1"/>
  <c r="Q205" i="1"/>
  <c r="R205" i="1" s="1"/>
  <c r="R209" i="1" s="1"/>
  <c r="Q381" i="1"/>
  <c r="R381" i="1" s="1"/>
  <c r="R385" i="1" s="1"/>
  <c r="Q567" i="1"/>
  <c r="R567" i="1" s="1"/>
  <c r="R571" i="1" s="1"/>
  <c r="Q95" i="1"/>
  <c r="R95" i="1" s="1"/>
  <c r="R99" i="1" s="1"/>
  <c r="Q149" i="1"/>
  <c r="R149" i="1" s="1"/>
  <c r="R153" i="1" s="1"/>
  <c r="Q232" i="1"/>
  <c r="R232" i="1" s="1"/>
  <c r="R236" i="1" s="1"/>
  <c r="Q286" i="1"/>
  <c r="R286" i="1" s="1"/>
  <c r="R290" i="1" s="1"/>
  <c r="Q347" i="1"/>
  <c r="R347" i="1" s="1"/>
  <c r="R351" i="1" s="1"/>
  <c r="Q438" i="1"/>
  <c r="R438" i="1" s="1"/>
  <c r="R442" i="1" s="1"/>
  <c r="Q466" i="1"/>
  <c r="R466" i="1" s="1"/>
  <c r="R470" i="1" s="1"/>
  <c r="Q533" i="1"/>
  <c r="R533" i="1" s="1"/>
  <c r="R537" i="1" s="1"/>
  <c r="Q601" i="1"/>
  <c r="R601" i="1" s="1"/>
  <c r="R605" i="1" s="1"/>
  <c r="Q34" i="1"/>
  <c r="R34" i="1" s="1"/>
  <c r="R38" i="1" s="1"/>
  <c r="Q695" i="1"/>
  <c r="R695" i="1" s="1"/>
  <c r="R699" i="1" s="1"/>
  <c r="Q723" i="1"/>
  <c r="R723" i="1" s="1"/>
  <c r="R727" i="1" s="1"/>
  <c r="Q749" i="1"/>
  <c r="R749" i="1" s="1"/>
  <c r="R753" i="1" s="1"/>
  <c r="Q779" i="1"/>
  <c r="R779" i="1" s="1"/>
  <c r="R783" i="1" s="1"/>
  <c r="Q807" i="1"/>
  <c r="R807" i="1" s="1"/>
  <c r="R811" i="1" s="1"/>
  <c r="Q20" i="1"/>
  <c r="R20" i="1" s="1"/>
  <c r="R24" i="1" s="1"/>
  <c r="Q122" i="1"/>
  <c r="R122" i="1" s="1"/>
  <c r="R126" i="1" s="1"/>
  <c r="Q177" i="1"/>
  <c r="R177" i="1" s="1"/>
  <c r="R181" i="1" s="1"/>
  <c r="Q259" i="1"/>
  <c r="R259" i="1" s="1"/>
  <c r="R263" i="1" s="1"/>
  <c r="Q314" i="1"/>
  <c r="R314" i="1" s="1"/>
  <c r="R318" i="1" s="1"/>
  <c r="Q411" i="1"/>
  <c r="R411" i="1" s="1"/>
  <c r="R415" i="1" s="1"/>
  <c r="Q498" i="1"/>
  <c r="R498" i="1" s="1"/>
  <c r="R502" i="1" s="1"/>
  <c r="Q48" i="1"/>
  <c r="R48" i="1" s="1"/>
  <c r="R52" i="1" s="1"/>
  <c r="Q645" i="1"/>
  <c r="R645" i="1" s="1"/>
  <c r="Q615" i="1"/>
  <c r="R615" i="1" s="1"/>
  <c r="R619" i="1" s="1"/>
  <c r="Q821" i="1"/>
  <c r="R821" i="1" s="1"/>
  <c r="R825" i="1" s="1"/>
  <c r="Q849" i="1"/>
  <c r="R849" i="1" s="1"/>
  <c r="R853" i="1" s="1"/>
  <c r="Q65" i="1"/>
  <c r="R65" i="1" s="1"/>
  <c r="R69" i="1" s="1"/>
  <c r="Q649" i="1"/>
  <c r="R649" i="1" s="1"/>
  <c r="Q631" i="1"/>
  <c r="R631" i="1" s="1"/>
  <c r="R635" i="1" s="1"/>
  <c r="Q79" i="1"/>
  <c r="R79" i="1" s="1"/>
  <c r="R83" i="1" s="1"/>
  <c r="Q109" i="1"/>
  <c r="R109" i="1" s="1"/>
  <c r="R113" i="1" s="1"/>
  <c r="Q136" i="1"/>
  <c r="R136" i="1" s="1"/>
  <c r="R140" i="1" s="1"/>
  <c r="Q163" i="1"/>
  <c r="R163" i="1" s="1"/>
  <c r="R167" i="1" s="1"/>
  <c r="Q191" i="1"/>
  <c r="R191" i="1" s="1"/>
  <c r="R195" i="1" s="1"/>
  <c r="Q218" i="1"/>
  <c r="R218" i="1" s="1"/>
  <c r="R222" i="1" s="1"/>
  <c r="Q245" i="1"/>
  <c r="R245" i="1" s="1"/>
  <c r="R249" i="1" s="1"/>
  <c r="Q272" i="1"/>
  <c r="R272" i="1" s="1"/>
  <c r="R276" i="1" s="1"/>
  <c r="Q300" i="1"/>
  <c r="R300" i="1" s="1"/>
  <c r="R304" i="1" s="1"/>
  <c r="Q328" i="1"/>
  <c r="R328" i="1" s="1"/>
  <c r="R332" i="1" s="1"/>
  <c r="Q361" i="1"/>
  <c r="R361" i="1" s="1"/>
  <c r="R365" i="1" s="1"/>
  <c r="Q395" i="1"/>
  <c r="R395" i="1" s="1"/>
  <c r="R399" i="1" s="1"/>
  <c r="Q425" i="1"/>
  <c r="R425" i="1" s="1"/>
  <c r="R429" i="1" s="1"/>
  <c r="Q452" i="1"/>
  <c r="R452" i="1" s="1"/>
  <c r="R456" i="1" s="1"/>
  <c r="Q480" i="1"/>
  <c r="R480" i="1" s="1"/>
  <c r="R484" i="1" s="1"/>
  <c r="Q512" i="1"/>
  <c r="R512" i="1" s="1"/>
  <c r="R516" i="1" s="1"/>
  <c r="Q547" i="1"/>
  <c r="R547" i="1" s="1"/>
  <c r="R551" i="1" s="1"/>
  <c r="Q581" i="1"/>
  <c r="R581" i="1" s="1"/>
  <c r="R585" i="1" s="1"/>
  <c r="Q648" i="1"/>
  <c r="R648" i="1" s="1"/>
  <c r="Q663" i="1"/>
  <c r="R663" i="1" s="1"/>
  <c r="R667" i="1" s="1"/>
  <c r="Q646" i="1"/>
  <c r="R646" i="1" s="1"/>
  <c r="Q681" i="1"/>
  <c r="R681" i="1" s="1"/>
  <c r="R685" i="1" s="1"/>
  <c r="Q709" i="1"/>
  <c r="R709" i="1" s="1"/>
  <c r="R713" i="1" s="1"/>
  <c r="Q736" i="1"/>
  <c r="R736" i="1" s="1"/>
  <c r="R740" i="1" s="1"/>
  <c r="Q765" i="1"/>
  <c r="R765" i="1" s="1"/>
  <c r="R769" i="1" s="1"/>
  <c r="Q793" i="1"/>
  <c r="R793" i="1" s="1"/>
  <c r="R797" i="1" s="1"/>
  <c r="O809" i="1"/>
  <c r="S809" i="1" s="1"/>
  <c r="O810" i="1"/>
  <c r="S810" i="1" s="1"/>
  <c r="O808" i="1"/>
  <c r="S808" i="1" s="1"/>
  <c r="O665" i="1"/>
  <c r="S665" i="1" s="1"/>
  <c r="O666" i="1"/>
  <c r="S666" i="1" s="1"/>
  <c r="O664" i="1"/>
  <c r="S664" i="1" s="1"/>
  <c r="R653" i="1" l="1"/>
  <c r="O67" i="1"/>
  <c r="S67" i="1" s="1"/>
  <c r="O68" i="1"/>
  <c r="S68" i="1" s="1"/>
  <c r="O66" i="1"/>
  <c r="S66" i="1" s="1"/>
  <c r="O50" i="1"/>
  <c r="S50" i="1" s="1"/>
  <c r="O51" i="1"/>
  <c r="S51" i="1" s="1"/>
  <c r="O49" i="1"/>
  <c r="S49" i="1" s="1"/>
  <c r="O36" i="1"/>
  <c r="S36" i="1" s="1"/>
  <c r="O37" i="1"/>
  <c r="S37" i="1" s="1"/>
  <c r="O35" i="1"/>
  <c r="S35" i="1" s="1"/>
  <c r="O22" i="1"/>
  <c r="S22" i="1" s="1"/>
  <c r="O23" i="1"/>
  <c r="S23" i="1" s="1"/>
  <c r="O21" i="1"/>
  <c r="S21" i="1" s="1"/>
  <c r="O9" i="1"/>
  <c r="S9" i="1" s="1"/>
  <c r="O7" i="1"/>
  <c r="S7" i="1" s="1"/>
  <c r="R10" i="1"/>
  <c r="O861" i="1" l="1"/>
</calcChain>
</file>

<file path=xl/sharedStrings.xml><?xml version="1.0" encoding="utf-8"?>
<sst xmlns="http://schemas.openxmlformats.org/spreadsheetml/2006/main" count="3385" uniqueCount="594">
  <si>
    <t>Lote</t>
  </si>
  <si>
    <t>Item</t>
  </si>
  <si>
    <t>Descrição</t>
  </si>
  <si>
    <t>Contratação de serviços de manutenção preventiva e corretiva em Horas mecânicas, correspondente às máquinas relacionadas nos Blocos 17 e 18.</t>
  </si>
  <si>
    <t>Não se aplica</t>
  </si>
  <si>
    <t>Peças novas, originais para reposições necessárias a execução dos serviços correspondente às máquinas relacionadas nos Blocos 17 e 18.</t>
  </si>
  <si>
    <t>Peças novas, genuínas para reposições necessárias a execução dos serviços correspondente às máquinas relacionadas nos Blocos 17 e  18.</t>
  </si>
  <si>
    <t>Peças novas, paralelas para reposições necessárias a execução dos serviços correspondente às máquinas relacionadas nos Blocos 17 e 18.</t>
  </si>
  <si>
    <t>Valor Mão de obra / Hora</t>
  </si>
  <si>
    <t>Percentual  de desconto</t>
  </si>
  <si>
    <t>Peças novas, originais para reposições necessárias a execução dos serviços correspondente aos caminhões relacionados nos Blocos 12, 13 e 14.</t>
  </si>
  <si>
    <t>Peças novas, genuínas para reposições necessárias a execução dos serviços correspondente aos caminhões relacionados nos Blocos 12, 13 e 14.</t>
  </si>
  <si>
    <t>Peças novas, paralelas para reposições necessárias a execução dos serviços correspondente aos caminhões relacionados nos Blocos 12, 13 e 14.</t>
  </si>
  <si>
    <t>LOTE 28 - PARTE SUSPENSAO E MOLEJO CAMINHÕES E CAMINHONETES</t>
  </si>
  <si>
    <t xml:space="preserve">LOTE 33 - PARTE BOMBA E BICOS ELETRONICO CAMINHOES </t>
  </si>
  <si>
    <t>Peças novas, originais para reposições necessárias a execução dos serviços correspondente às motocicletas relacionadas no Bloco 06.</t>
  </si>
  <si>
    <t>Peças novas, genuínas para reposições necessárias a execução dos serviços correspondente às motocicletas relacionadas no Bloco 06.</t>
  </si>
  <si>
    <t>Peças novas, paralelas para reposições necessárias a execução dos serviços correspondente às motocicletas relacionadas no Bloco 06.</t>
  </si>
  <si>
    <t>LOTE 43 - TORNO</t>
  </si>
  <si>
    <t>LOTE 44 - SOLDAS</t>
  </si>
  <si>
    <t>LOTE 45 – ESTOFARIA/TAPECARIA</t>
  </si>
  <si>
    <t>Peças novas, originais para reposições necessárias a execução dos serviços correspondente aos equipamentos relacionados a todos os  blocos necessários.</t>
  </si>
  <si>
    <t>Peças novas, genuínas para reposições necessárias a execução dos serviços correspondente aos equipamentos relacionados a todos os  blocos necessários</t>
  </si>
  <si>
    <t>Peças novas, paralelas para reposições necessárias a execução dos serviços correspondente aos equipamentos relacionados nos blocos a todos os  blocos necessários</t>
  </si>
  <si>
    <t>LOTE 46 – CHAPEAÇÃO E PINTURA AUTOMOVEIS E MOTOS</t>
  </si>
  <si>
    <t>Peças novas, originais para reposições necessárias a execução dos serviços correspondente aos equipamentos relacionados nos blocos 01, 02, 03, 04, 05, 06.</t>
  </si>
  <si>
    <t>Peças novas, genuínas para reposições necessárias a execução dos serviços correspondente aos equipamentos relacionados nos blocos 01, 02, 03, 04, 05, 06.</t>
  </si>
  <si>
    <t>Peças novas, paralelas para reposições necessárias a execução dos serviços correspondente aos equipamentos relacionados nos blocos 01, 02, 03, 04, 05, 06.</t>
  </si>
  <si>
    <t>Peças novas, originais para reposições necessárias a execução dos serviços correspondente aos equipamentos relacionados nos blocos 09, 11, 15 e 16.</t>
  </si>
  <si>
    <t>Peças novas, genuínas para reposições necessárias a execução dos serviços correspondente aos equipamentos relacionados nos blocos 09, 11, 15 e 16.</t>
  </si>
  <si>
    <t>Peças novas, paralelas para reposições necessárias a execução dos serviços correspondente aos equipamentos relacionados nos blocos 09, 11, 15 e 16.</t>
  </si>
  <si>
    <t>LOTE 48 – CHAPEAÇÃO E PINTURA CAMINHONETES, CAMINHÕES E MAQUINAS</t>
  </si>
  <si>
    <t>Peças novas, originais para reposições necessárias a execução dos serviços correspondente aos equipamentos relacionados nos blocos 10, 12, 13, 14, 17, 18, 19, 20, 21, 23 e 24.</t>
  </si>
  <si>
    <t>Peças novas, genuínas para reposições necessárias a execução dos serviços correspondente aos equipamentos relacionados nos blocos 10, 12, 13, 14, 17, 18, 19, 20, 21, 23 e 24.</t>
  </si>
  <si>
    <t>Peças novas, paralelas para reposições necessárias a execução dos serviços correspondente aos equipamentos relacionados nos blocos 10, 12, 13, 14, 17, 18, 19, 20, 21, 23 e 24.</t>
  </si>
  <si>
    <t>LOTE 49 – PARTE ELETRICA AUTOMOVEIS E MOTOS</t>
  </si>
  <si>
    <t>LOTE 51 – PARTE ELETRICA CAMINHONETES, CAMINHÕES E MAQUINAS</t>
  </si>
  <si>
    <t>LOTE 52 – USINAGEM/RETIFICA AUTOMOVEIS E MOTOS</t>
  </si>
  <si>
    <t>LOTE 54 – USINAGEM/RETIFICA CAMINHONETES E CAMINHÕES</t>
  </si>
  <si>
    <t>Peças novas, originais para reposições necessárias a execução dos serviços correspondente aos equipamentos relacionados nos blocos 10, 12, 13 e 14</t>
  </si>
  <si>
    <t>Peças novas, genuínas para reposições necessárias a execução dos serviços correspondente aos equipamentos relacionados nos blocos 10, 12, 13 e 14</t>
  </si>
  <si>
    <t>Peças novas, paralelas para reposições necessárias a execução dos serviços correspondente aos equipamentos relacionados nos blocos 10, 12, 13 e 14</t>
  </si>
  <si>
    <t>LOTE 55 – USINAGEM/RETIFICA MAQUINAS</t>
  </si>
  <si>
    <t>Peças novas, originais para reposições necessárias a execução dos serviços correspondente aos equipamentos relacionados nos blocos 17, 18, 19, 20, 21, 23 e 24.</t>
  </si>
  <si>
    <t>Peças novas, genuínas para reposições necessárias a execução dos serviços correspondente aos equipamentos relacionados nos blocos 17, 18, 19, 20, 21, 23 e 24.</t>
  </si>
  <si>
    <t>Peças novas, paralelas para reposições necessárias a execução dos serviços correspondente aos equipamentos relacionados nos blocos 17, 18, 19, 20, 21, 23 e 24.</t>
  </si>
  <si>
    <t>Peças novas, originais para reposições necessárias a execução dos serviços correspondente aos equipamentos relacionados nos blocos 01, 02, 03, 04, 05, 06, 09, 10, 11, 12, 13, 14, 15, 16, 17, 18, 19, 20, 21, 23 e 24.</t>
  </si>
  <si>
    <t>Peças novas, genuínas para reposições necessárias a execução dos serviços correspondente aos equipamentos relacionados nos blocos 01, 02, 03, 04, 05, 06, 09, 10, 11, 12, 13, 14, 15, 16, 17, 18, 19, 20, 21, 23 e 24.</t>
  </si>
  <si>
    <t>Peças novas, paralelas para reposições necessárias a execução dos serviços correspondente aos equipamentos relacionados nos blocos 01, 02, 03, 04, 05, 06, 09, 10, 11, 12, 13, 14, 15, 16, 17, 18, 19, 20, 21, 23 e 24.</t>
  </si>
  <si>
    <t>LOTE 57 – AR CONDICIONADO E CLIMATIZADORES AUTOMOVEIS, MOTOS, ONIBUS,  AMBULANCIAS, CAMINHONETES, CAMINHÕES E MAQUINAS</t>
  </si>
  <si>
    <t xml:space="preserve">LOTE 58 – PARTE DIREÇÃO HIDRAULICA (SETOR E  BOMBA)  AUTOMOVEIS </t>
  </si>
  <si>
    <t>Peças novas, originais para reposições necessárias a execução dos serviços correspondente aos equipamentos relacionados nos blocos 01, 02, 03, 04, 05</t>
  </si>
  <si>
    <t>Peças novas, genuínas para reposições necessárias a execução dos serviços correspondente aos equipamentos relacionados nos blocos 01, 02, 03, 04, 05</t>
  </si>
  <si>
    <t>Peças novas, paralelas para reposições necessárias a execução dos serviços correspondente aos equipamentos relacionados nos blocos 01, 02, 03, 04, 05</t>
  </si>
  <si>
    <t>BLOCO 01</t>
  </si>
  <si>
    <t>ITEM</t>
  </si>
  <si>
    <t>MARCA</t>
  </si>
  <si>
    <t>MODELO</t>
  </si>
  <si>
    <t>PLACA</t>
  </si>
  <si>
    <t>ANO</t>
  </si>
  <si>
    <t>SECRETARIA</t>
  </si>
  <si>
    <t>VW</t>
  </si>
  <si>
    <t>Gol 1.0 Flex</t>
  </si>
  <si>
    <t>ANH-0522</t>
  </si>
  <si>
    <t>Social</t>
  </si>
  <si>
    <t>ANH-0520</t>
  </si>
  <si>
    <t>Saúde</t>
  </si>
  <si>
    <t>AOF-9037</t>
  </si>
  <si>
    <t>Saúde reserva Índig.</t>
  </si>
  <si>
    <t>Gol 1.0 GIV Flex</t>
  </si>
  <si>
    <t>ARN-5426</t>
  </si>
  <si>
    <t>ASO-1544</t>
  </si>
  <si>
    <t>ASC-5044</t>
  </si>
  <si>
    <t>Adm.</t>
  </si>
  <si>
    <t>ASO-1545</t>
  </si>
  <si>
    <t>Gol 1.0 GIV</t>
  </si>
  <si>
    <t>AUW-1266</t>
  </si>
  <si>
    <t>Cons. Tutelar</t>
  </si>
  <si>
    <t>AUS-4817</t>
  </si>
  <si>
    <t>AVI-1421</t>
  </si>
  <si>
    <t>AWN-4897</t>
  </si>
  <si>
    <t>AWN-0525</t>
  </si>
  <si>
    <t>AXU-8603</t>
  </si>
  <si>
    <t>AXQ-8281</t>
  </si>
  <si>
    <t>Gol 1.0 MI Gás</t>
  </si>
  <si>
    <t>GUK-4744</t>
  </si>
  <si>
    <t>Gol 1.0 CITY Flex</t>
  </si>
  <si>
    <t>ADH-2144</t>
  </si>
  <si>
    <t>ANZ-3190</t>
  </si>
  <si>
    <t>Educação</t>
  </si>
  <si>
    <t>ANZ-3191</t>
  </si>
  <si>
    <t>Engenharia</t>
  </si>
  <si>
    <t>Gol 1.0 CITY MI Flex</t>
  </si>
  <si>
    <t>AQL-8863</t>
  </si>
  <si>
    <t>AQL-8865</t>
  </si>
  <si>
    <t>Semov</t>
  </si>
  <si>
    <t>AQL-8861</t>
  </si>
  <si>
    <t>Gol 1.0 Special Gás</t>
  </si>
  <si>
    <t>AMR-7620</t>
  </si>
  <si>
    <t>Tributação</t>
  </si>
  <si>
    <t>AMQ-4541</t>
  </si>
  <si>
    <t>C.Fam.Rural</t>
  </si>
  <si>
    <t>BLOCO 02</t>
  </si>
  <si>
    <t>Golf GLX 2.0</t>
  </si>
  <si>
    <t>DDL-1459</t>
  </si>
  <si>
    <t>Kombi Standard MI 1.4 Flex</t>
  </si>
  <si>
    <t>AQL-3254</t>
  </si>
  <si>
    <t>Kombi Standard 1.4 MI Flex</t>
  </si>
  <si>
    <t>Parati 1.6 CITY Flex</t>
  </si>
  <si>
    <t>ALX-9457</t>
  </si>
  <si>
    <t>Santana CL Gás</t>
  </si>
  <si>
    <t>BYH-1247</t>
  </si>
  <si>
    <t>Saveiro CITY 1.6 Flex</t>
  </si>
  <si>
    <t>AOQ-4829</t>
  </si>
  <si>
    <t>Agricultura</t>
  </si>
  <si>
    <t>Saveiro CL 1.0 Gás</t>
  </si>
  <si>
    <t>AGW-8343</t>
  </si>
  <si>
    <t>Saveiro CL 1.6 MI Gás</t>
  </si>
  <si>
    <t>AHV-1892</t>
  </si>
  <si>
    <t>Saveiro CS 1.6 Flex</t>
  </si>
  <si>
    <t>ASC-5033</t>
  </si>
  <si>
    <t>Fox 1.0 Flex</t>
  </si>
  <si>
    <t>EAY-5480</t>
  </si>
  <si>
    <t>Adm</t>
  </si>
  <si>
    <t>Van Cam. Furgão 1.6 Gás</t>
  </si>
  <si>
    <t>AJR-3453</t>
  </si>
  <si>
    <t>BLOCO 03</t>
  </si>
  <si>
    <t>Fiat</t>
  </si>
  <si>
    <t>Palio Fire 1.0 Flex</t>
  </si>
  <si>
    <t>ADT-4873</t>
  </si>
  <si>
    <t>APF-1767</t>
  </si>
  <si>
    <t>Palio Weekend 1.4 Flex</t>
  </si>
  <si>
    <t>AXQ-3226</t>
  </si>
  <si>
    <t>Uno Mille 1.0 Fire Flex</t>
  </si>
  <si>
    <t>ANF-3445</t>
  </si>
  <si>
    <t>Uno Mille Fire 1.0 Flex</t>
  </si>
  <si>
    <t>ANT-5327</t>
  </si>
  <si>
    <t>Doblo Cargo 1.8 MPI 8V Gás</t>
  </si>
  <si>
    <t>ALW-6132</t>
  </si>
  <si>
    <t>BLOCO 04</t>
  </si>
  <si>
    <t>GM</t>
  </si>
  <si>
    <t>Vectra GL 2000 Gás</t>
  </si>
  <si>
    <t>CTI-8692</t>
  </si>
  <si>
    <t>Zafira Elegance 2.0 Gás</t>
  </si>
  <si>
    <t>KZX-4657</t>
  </si>
  <si>
    <t>Astra CD 2.0 Gás</t>
  </si>
  <si>
    <t>DIB-6042</t>
  </si>
  <si>
    <t>Astra GL 1.8</t>
  </si>
  <si>
    <t>CYM-5509</t>
  </si>
  <si>
    <t>Ind. Comercio</t>
  </si>
  <si>
    <t>Celta Life 1.0 Flex</t>
  </si>
  <si>
    <t>AQT-2558</t>
  </si>
  <si>
    <t>Celta Life Flex</t>
  </si>
  <si>
    <t>APB-1113</t>
  </si>
  <si>
    <t>Corsa Sedan Maxx</t>
  </si>
  <si>
    <t>JPR-3659</t>
  </si>
  <si>
    <t>Montana Conquest</t>
  </si>
  <si>
    <t>DPX-0900</t>
  </si>
  <si>
    <t>Montana LS 1.4 Gás</t>
  </si>
  <si>
    <t>AXK-3343</t>
  </si>
  <si>
    <t>Reserva Indígena</t>
  </si>
  <si>
    <t>BLOCO 05</t>
  </si>
  <si>
    <t>Citroen</t>
  </si>
  <si>
    <t>C3 Glx 1.4</t>
  </si>
  <si>
    <t>MDE-0327</t>
  </si>
  <si>
    <t>Toyota</t>
  </si>
  <si>
    <t>Corola Xei At 2.0 Flex</t>
  </si>
  <si>
    <t>AWP-4074</t>
  </si>
  <si>
    <t>Ford</t>
  </si>
  <si>
    <t>Fiesta 1.0 Gás</t>
  </si>
  <si>
    <t>MDI-9609</t>
  </si>
  <si>
    <t>Focus 1.0 Fc Flex</t>
  </si>
  <si>
    <t>JCK-1831</t>
  </si>
  <si>
    <t>Renault</t>
  </si>
  <si>
    <t>Clio Campus 1.0 16V Flex</t>
  </si>
  <si>
    <t>AQV-1236</t>
  </si>
  <si>
    <t>BLOCO 06</t>
  </si>
  <si>
    <t>Honda</t>
  </si>
  <si>
    <t>Moto NXR150 Bros Esd</t>
  </si>
  <si>
    <t>AUG-4851</t>
  </si>
  <si>
    <t>AUG-4854</t>
  </si>
  <si>
    <t>AUG-4859</t>
  </si>
  <si>
    <t>AUG-4862</t>
  </si>
  <si>
    <t>Sundown</t>
  </si>
  <si>
    <t>Moto Stx 200</t>
  </si>
  <si>
    <t>ARA-6575</t>
  </si>
  <si>
    <t>BLOCO 07</t>
  </si>
  <si>
    <t>Sthil</t>
  </si>
  <si>
    <t>Motosserra 051</t>
  </si>
  <si>
    <t>Motosserra 250</t>
  </si>
  <si>
    <t>Urbanismo</t>
  </si>
  <si>
    <t>Motosserra 038 Magnun</t>
  </si>
  <si>
    <t>Motosserra 076</t>
  </si>
  <si>
    <t>Res. Indígena</t>
  </si>
  <si>
    <t>Motosserra 380</t>
  </si>
  <si>
    <t>BLOCO 08</t>
  </si>
  <si>
    <t>Branco</t>
  </si>
  <si>
    <t>Roçadeira 8400</t>
  </si>
  <si>
    <t>Husqvarna</t>
  </si>
  <si>
    <t>Roçadeira 143</t>
  </si>
  <si>
    <t>Roçadeira 8405</t>
  </si>
  <si>
    <t>Roçadeira n142RB</t>
  </si>
  <si>
    <t>Culloch</t>
  </si>
  <si>
    <t>Roçadeira Elite 3300</t>
  </si>
  <si>
    <t>Roçadeira FS 85</t>
  </si>
  <si>
    <t>Viveiro</t>
  </si>
  <si>
    <t>BLOCO 09</t>
  </si>
  <si>
    <t>Ducato 2.8 Diesel</t>
  </si>
  <si>
    <t>ANW-5587</t>
  </si>
  <si>
    <t>Master 2.5 Diesel</t>
  </si>
  <si>
    <t>ARW-6292</t>
  </si>
  <si>
    <t>Master 2.8 Diesel</t>
  </si>
  <si>
    <t>ANM-9810</t>
  </si>
  <si>
    <t>Master 2.8 Rotan</t>
  </si>
  <si>
    <t>AUE-8893</t>
  </si>
  <si>
    <t>ALT-4573</t>
  </si>
  <si>
    <t>Master 2.3 Dci Allt L2hi 16V</t>
  </si>
  <si>
    <t>AYI-2668</t>
  </si>
  <si>
    <t>Ducato Combinato 2.8 Diesel</t>
  </si>
  <si>
    <t>AMG-4237</t>
  </si>
  <si>
    <t>Ducato Minibus 2.8 Diesel</t>
  </si>
  <si>
    <t>AGE-8934</t>
  </si>
  <si>
    <t>BLOCO 10</t>
  </si>
  <si>
    <t>F1000 S Diesel</t>
  </si>
  <si>
    <t>IGD-3099</t>
  </si>
  <si>
    <t>D20 Custon Diesel</t>
  </si>
  <si>
    <t>BHF-8556</t>
  </si>
  <si>
    <t>Bandeirante Diesel Cab. Dupla</t>
  </si>
  <si>
    <t>AIE-1026</t>
  </si>
  <si>
    <t>Bandeirante Diesel Pick up</t>
  </si>
  <si>
    <t>AIE-0976</t>
  </si>
  <si>
    <t>BLOCO 11</t>
  </si>
  <si>
    <t>Agrale</t>
  </si>
  <si>
    <t>Micro Ônibus Diesel</t>
  </si>
  <si>
    <t>ARZ-2448</t>
  </si>
  <si>
    <t>Iveco</t>
  </si>
  <si>
    <t>ARS-7862</t>
  </si>
  <si>
    <t>ARS-7870</t>
  </si>
  <si>
    <t>AXO-4745</t>
  </si>
  <si>
    <t>Casa Fam. Rural</t>
  </si>
  <si>
    <t>MBB</t>
  </si>
  <si>
    <t>AUQ-5572</t>
  </si>
  <si>
    <t>Sala Costura</t>
  </si>
  <si>
    <t>Micro Ônibus 608 Diesel</t>
  </si>
  <si>
    <t>AAH-9894</t>
  </si>
  <si>
    <t>Volare MP Diesel</t>
  </si>
  <si>
    <t>AKM-6397</t>
  </si>
  <si>
    <t>Micro Ônibus</t>
  </si>
  <si>
    <t>ARZ-2445</t>
  </si>
  <si>
    <t>BLOCO 12</t>
  </si>
  <si>
    <t>Caminhão Basc. L1113 Diesel</t>
  </si>
  <si>
    <t>AAE-7325</t>
  </si>
  <si>
    <t>Caminhão Basc.L1113 Diesel</t>
  </si>
  <si>
    <t>AAE-7357</t>
  </si>
  <si>
    <t>Cam. Carroc.C.Dupla Diesel</t>
  </si>
  <si>
    <t>AIJ-0617</t>
  </si>
  <si>
    <t>Caminhão Basc. L1313 Diesel</t>
  </si>
  <si>
    <t>AAE-7313</t>
  </si>
  <si>
    <t>Cam. Tanque Água Diesel</t>
  </si>
  <si>
    <t>AAH-9884</t>
  </si>
  <si>
    <t>BLOCO 13</t>
  </si>
  <si>
    <t>Cam.Basc.Cargo 2622E Diesel</t>
  </si>
  <si>
    <t>ARD-7110</t>
  </si>
  <si>
    <t>Cam.Basc.Cargo 2622E diesel</t>
  </si>
  <si>
    <t>ARD-7115</t>
  </si>
  <si>
    <t>Cam.Basc.CargoC1622 Diesel</t>
  </si>
  <si>
    <t>AGQ-0846</t>
  </si>
  <si>
    <t>AIC-5125</t>
  </si>
  <si>
    <t>Cam.Carroc.Prancha Diesel</t>
  </si>
  <si>
    <t>CVN-0865</t>
  </si>
  <si>
    <t>BLOCO 14</t>
  </si>
  <si>
    <t>Cam.Basc.Atron2729 Diesel</t>
  </si>
  <si>
    <t>AXX-4162</t>
  </si>
  <si>
    <t>AXX-4161</t>
  </si>
  <si>
    <t>AXY-3944</t>
  </si>
  <si>
    <t>AYH-7139</t>
  </si>
  <si>
    <t>Cam.Basc.Tector 170E22 D</t>
  </si>
  <si>
    <t>AYI-2289</t>
  </si>
  <si>
    <t>AYI-2128</t>
  </si>
  <si>
    <t>BLOCO 15</t>
  </si>
  <si>
    <t>Ônibus Volare V6 Diesel</t>
  </si>
  <si>
    <t>AQU-4669</t>
  </si>
  <si>
    <t>AQU-4667</t>
  </si>
  <si>
    <t>AQU-4666</t>
  </si>
  <si>
    <t>AQU-4665</t>
  </si>
  <si>
    <t>Ônibus Volare V8 Diesel</t>
  </si>
  <si>
    <t>AQU-4668</t>
  </si>
  <si>
    <t>AQQ-6092</t>
  </si>
  <si>
    <t>AWH-8757</t>
  </si>
  <si>
    <t>Ônibus 15190 Diesel</t>
  </si>
  <si>
    <t>AXG-2556</t>
  </si>
  <si>
    <t>APAE</t>
  </si>
  <si>
    <t>AVX-9820</t>
  </si>
  <si>
    <t>Ônibus Ind Caio 15190 Diesel</t>
  </si>
  <si>
    <t>AQW-8665</t>
  </si>
  <si>
    <t>Ônibus Un. Móvel Diesel</t>
  </si>
  <si>
    <t>KQM-5697</t>
  </si>
  <si>
    <t>BLOCO 16</t>
  </si>
  <si>
    <t>Ônibus L1313 Diesel</t>
  </si>
  <si>
    <t>BXC-0999</t>
  </si>
  <si>
    <t>Ônibus L1113 Diesel</t>
  </si>
  <si>
    <t>ACX-6050</t>
  </si>
  <si>
    <t>Ônibus L1114 Diesel</t>
  </si>
  <si>
    <t>AIB-3823</t>
  </si>
  <si>
    <t>BXC-6590</t>
  </si>
  <si>
    <t>BWF-6591</t>
  </si>
  <si>
    <t>Scania</t>
  </si>
  <si>
    <t>Ônibus K112 CL Diesel</t>
  </si>
  <si>
    <t>KOD-1365</t>
  </si>
  <si>
    <t>Esporte</t>
  </si>
  <si>
    <t>BLOCO 17</t>
  </si>
  <si>
    <t>Caterpillar</t>
  </si>
  <si>
    <t>Motoniveladora 140B</t>
  </si>
  <si>
    <t>BLOCO 18</t>
  </si>
  <si>
    <t>Motoniveladora 140G</t>
  </si>
  <si>
    <t>Motoniveladora 120K</t>
  </si>
  <si>
    <t>New Holand</t>
  </si>
  <si>
    <t>Motoniveladora 140B art</t>
  </si>
  <si>
    <t>BLOCO 19</t>
  </si>
  <si>
    <t>Retroescavadeira 416E</t>
  </si>
  <si>
    <t>JCB</t>
  </si>
  <si>
    <t>Retroescavadeira 3C</t>
  </si>
  <si>
    <t>Retroescavadeira L110</t>
  </si>
  <si>
    <t>Fiat Allis</t>
  </si>
  <si>
    <t>Retroescavadeira FB 80.2</t>
  </si>
  <si>
    <t>BLOCO 20</t>
  </si>
  <si>
    <t>Carregadeira 924H Diesel</t>
  </si>
  <si>
    <t>Carregadeira 924 F Diesel</t>
  </si>
  <si>
    <t>Komatsu</t>
  </si>
  <si>
    <t>Carregadeira W200 Diesel</t>
  </si>
  <si>
    <t>Carregadeira 930R Diesel</t>
  </si>
  <si>
    <t>Michigan</t>
  </si>
  <si>
    <t>Carregadeira 55ª Diesel</t>
  </si>
  <si>
    <t>BLOCO 21</t>
  </si>
  <si>
    <t>Hamm</t>
  </si>
  <si>
    <t>Rolo Cilíndrico 3411</t>
  </si>
  <si>
    <t>Volvo</t>
  </si>
  <si>
    <t>Rolo Cilíndrico SD105DX</t>
  </si>
  <si>
    <t>Tema Terra</t>
  </si>
  <si>
    <t>Rolo Cilindrico735 Diesel</t>
  </si>
  <si>
    <t>Muller</t>
  </si>
  <si>
    <t>Rolo Cilíndrico VAP55 Diesel</t>
  </si>
  <si>
    <t>BLOCO 22</t>
  </si>
  <si>
    <t>Gerador de Energia</t>
  </si>
  <si>
    <t>Saúde Central</t>
  </si>
  <si>
    <t>Saúde Industrial</t>
  </si>
  <si>
    <t>Gerador de Energia 150kva</t>
  </si>
  <si>
    <t>BLOCO 23</t>
  </si>
  <si>
    <t>Esc. Hidráulica PC130-8</t>
  </si>
  <si>
    <t>BLOCO 24</t>
  </si>
  <si>
    <t>Trator Agrícola 7610 4x2</t>
  </si>
  <si>
    <t>Valmet</t>
  </si>
  <si>
    <t>Trator Agrícola 85ID</t>
  </si>
  <si>
    <t>Contratação de serviços de manutenção preventiva e corretiva em Horas mecânicas, correspondente às máquinas relacionadas no Bloco 19.</t>
  </si>
  <si>
    <t>Peças novas, originais para reposições necessárias a execução dos serviços correspondente às máquinas relacionadas no Bloco 19.</t>
  </si>
  <si>
    <t>Peças novas, genuínas para reposições necessárias a execução dos serviços correspondente às máquinas relacionadas no Bloco 19.</t>
  </si>
  <si>
    <t>Peças novas, paralelas para reposições necessárias a execução dos serviços correspondente às máquinas relacionadas no Bloco 19.</t>
  </si>
  <si>
    <t>Contratação de serviços de manutenção preventiva e corretiva em Horas mecânicas, correspondente às máquinas relacionadas no Bloco 20</t>
  </si>
  <si>
    <t>Peças novas, originais para reposições necessárias a execução dos serviços correspondente às máquinas relacionadas no Bloco 20.</t>
  </si>
  <si>
    <t>Peças novas, genuínas para reposições necessárias a execução dos serviços correspondente às máquinas relacionadas no Bloco 20.</t>
  </si>
  <si>
    <t>Peças novas, paralelas para reposições necessárias a execução dos serviços correspondente às máquinas relacionadas no Bloco 20.</t>
  </si>
  <si>
    <t>Contratação de serviços de manutenção preventiva e corretiva em Horas mecânicas, correspondente às máquinas relacionadas no Bloco 21</t>
  </si>
  <si>
    <t>Peças novas, originais para reposições necessárias a execução dos serviços correspondente às máquinas relacionadas no Bloco 21.</t>
  </si>
  <si>
    <t>Peças novas, genuínas para reposições necessárias a execução dos serviços correspondente às máquinas relacionadas no Bloco 21.</t>
  </si>
  <si>
    <t>Peças novas, paralelas para reposições necessárias a execução dos serviços correspondente às máquinas relacionadas no Bloco 21.</t>
  </si>
  <si>
    <t>Contratação de serviços de manutenção preventiva e corretiva em Horas mecânicas, correspondente às máquinas relacionadas no Bloco 23.</t>
  </si>
  <si>
    <t>Peças novas, originais para reposições necessárias a execução dos serviços correspondente às máquinas relacionadas no Bloco 23.</t>
  </si>
  <si>
    <t>Peças novas, genuínas para reposições necessárias a execução dos serviços correspondente às máquinas relacionadas no Bloco 23.</t>
  </si>
  <si>
    <t>Peças novas, paralelas para reposições necessárias a execução dos serviços correspondente às máquinas relacionadas no Bloco 23.</t>
  </si>
  <si>
    <t>Contratação de serviços de manutenção preventiva e corretiva em Horas, correspondente aos caminhões e caminhonetes relacionados nos Blocos 10,12, 13 e 14.</t>
  </si>
  <si>
    <t>Peças novas, originais para reposições necessárias a execução dos serviços correspondente aos caminhões e caminhonetes relacionados nos Blocos 10,12, 13 e 14.</t>
  </si>
  <si>
    <t>Peças novas, genuínas para reposições necessárias a execução dos serviços correspondente aos caminhões e caminhonetes relacionados nos Blocos 10,12, 13 e 14.</t>
  </si>
  <si>
    <t>Peças novas, paralelas para reposições necessárias a execução dos serviços correspondente aos caminhões e caminhonetes relacionados nos Blocos 10,12, 13 e 14.</t>
  </si>
  <si>
    <t>Contratação de serviços de manutenção preventiva e corretiva em Horas, correspondente aos caminhões e caminhonetes relacionados nos Blocos 10, 12, 13 e 14.</t>
  </si>
  <si>
    <t>Peças novas, originais para reposições necessárias a execução dos serviços correspondente aos caminhões e caminhonetes relacionados nos Blocos 10, 12, 13 e 14.</t>
  </si>
  <si>
    <t>Peças novas, genuínas para reposições necessárias a execução dos serviços correspondente aos caminhões e caminhonetes relacionados nos Blocos 10, 12, 13 e 14.</t>
  </si>
  <si>
    <t>Peças novas, paralelas para reposições necessárias a execução dos serviços correspondente aos caminhões e caminhonetes relacionados nos Blocos 10, 12, 13 e 14.</t>
  </si>
  <si>
    <t>Contratação de serviços de manutenção preventiva e corretiva em Horas, correspondente aos caminhões relacionados nos Blocos 12, 13 e 14.</t>
  </si>
  <si>
    <t>Contratação de serviços de manutenção preventiva e corretiva em Horas, correspondente as máquinas relacionadas nos Blocos 17, 18, 19, 20, 21 e 23.</t>
  </si>
  <si>
    <t>Peças novas, originais para reposições necessárias a execução dos serviços correspondente as máquinas relacionadas nos Blocos 17, 18, 19, 20, 21 e 23.</t>
  </si>
  <si>
    <t>Peças novas, genuínas para reposições necessárias a execução dos serviços correspondente as máquinas relacionadas nos Blocos 17, 18, 19, 20, 21 e 23.</t>
  </si>
  <si>
    <t>Peças novas, paralelas para reposições necessárias a execução dos serviços correspondente as máquinas relacionadas nos Blocos 17, 18, 19, 20, 21 e 23.</t>
  </si>
  <si>
    <t>LOTE 15 - PARTE MANGUEIRA E CONEXÕES HIDRAULICAS CAMINHÕES, CAMINHONETES, ÔNIBUS E MÁQUINAS</t>
  </si>
  <si>
    <t>Contratação de serviços de manutenção preventiva e corretiva em Horas, correspondente aos caminhões, caminhonetes, ônibus e máquinas relacionados nos Blocos 10, 11, 12, 13, 14, 15, 16, 17, 18, 19, 20, 21, 23 e 24.</t>
  </si>
  <si>
    <t>Peças novas, originais para reposições necessárias a execução dos serviços correspondente aos caminhões, caminhonetes, ônibus e máquinas relacionados nos Blocos 10, 11, 12, 13, 14, 15, 16, 17, 18, 19, 20, 21, 23 e 24.</t>
  </si>
  <si>
    <t>Peças novas, genuínas para reposições necessárias a execução dos serviços correspondente aos caminhões, caminhonetes, ônibus e máquinas relacionados nos Blocos 10, 11, 12, 13, 14, 15, 16, 17, 18, 19, 20, 21, 23 e 24.</t>
  </si>
  <si>
    <t>Peças novas, paralelas para reposições necessárias a execução dos serviços correspondente aos caminhões, caminhonetes, ônibus e máquinas relacionados nos Blocos 10, 11, 12, 13, 14, 15, 16, 17, 18, 19, 20, 21, 23 e 24.</t>
  </si>
  <si>
    <t>LOTE 16 - PARTE MOTOR ÔNIBUS E MICRO ÔNIBUS</t>
  </si>
  <si>
    <t>Contratação de serviços de manutenção preventiva e corretiva em Horas, correspondente aos ônibus e micro ônibus relacionados nos Blocos 11, 15 e 16.</t>
  </si>
  <si>
    <t>Peças novas, originais para reposições necessárias a execução dos serviços correspondente aos ônibus e micro ônibus relacionados nos Blocos 11, 15 e 16.</t>
  </si>
  <si>
    <t>Peças novas, genuínas para reposições necessárias a execução dos serviços correspondente aos ônibus e micro ônibus relacionados nos Blocos 11, 15 e 16.</t>
  </si>
  <si>
    <t>Peças novas, paralelas para reposições necessárias a execução dos serviços correspondente aos ônibus e micro ônibus relacionados nos Blocos 11, 15 e 16.</t>
  </si>
  <si>
    <t>LOTE 17 - PARTE CAIXA ÔNIBUS E MICRO ÔNIBUS</t>
  </si>
  <si>
    <t>LOTE 18 - PARTE DIFERENCIAL ÔNIBUS E MICRO ÔNIBUS</t>
  </si>
  <si>
    <t>LOTE 19 - PARTE EMBREAGEM ÔNIBUS E MICRO ÔNIBUS</t>
  </si>
  <si>
    <t>LOTE 20 - PARTE FREIO ÔNIBUS E MICRO ÔNIBUS</t>
  </si>
  <si>
    <t>LOTE 21 - PARTE DIREÇÃO HIDRAULICA (SETOR E  BOMBA) ÔNIBUS E MICRO ÔNIBUS</t>
  </si>
  <si>
    <t>Peças novas, originais para reposições necessárias a execução dos serviços correspondente aos  ônibus e micro ônibus relacionados nos Blocos 11, 15 e 16.</t>
  </si>
  <si>
    <t>Peças novas, genuínas para reposições necessárias a execução dos serviços correspondente aos  ônibus e micro ônibus relacionados nos Blocos 11, 15 e 16.</t>
  </si>
  <si>
    <t>Peças novas, paralelas para reposições necessárias a execução dos serviços correspondente aos  ônibus e micro ônibus relacionados nos Blocos 11, 15 e 16.</t>
  </si>
  <si>
    <t>Contratação de serviços de manutenção preventiva e corretiva em Horas, correspondente as ambulancias relacionadao no Bloco 09.</t>
  </si>
  <si>
    <t>Peças novas, originais para reposições necessárias a execução dos serviços correspondente as ambulancias relacionadao no Bloco 09.</t>
  </si>
  <si>
    <t>Peças novas, genuínas para reposições necessárias a execução dos serviços correspondente as ambulancias relacionadao no Bloco 09.</t>
  </si>
  <si>
    <t>Peças novas, paralelas para reposições necessárias a execução dos serviços correspondente as ambulancias relacionadao no Bloco 09.</t>
  </si>
  <si>
    <t>Contratação de serviços de manutenção preventiva e corretiva em Horas, correspondente as ambulâncias relacionadas no Bloco 09.</t>
  </si>
  <si>
    <t>Peças novas, originais para reposições necessárias a execução dos serviços correspondente as ambulâncias relacionadas no Bloco 09.</t>
  </si>
  <si>
    <t>Peças novas, genuínas para reposições necessárias a execução dos serviços correspondente as ambulâncias relacionadas no Bloco 09.</t>
  </si>
  <si>
    <t>Peças novas, paralelas para reposições necessárias a execução dos serviços correspondente as ambulâncias relacionadas no Bloco 09.</t>
  </si>
  <si>
    <t>Contratação de serviços de manutenção preventiva e corretiva em Horas, correspondente às ambulâncias relacionadas no Bloco 09.</t>
  </si>
  <si>
    <t>Peças novas, originais para reposições necessárias a execução dos serviços correspondente às ambulâncias relacionadas no Bloco 09.</t>
  </si>
  <si>
    <t>Peças novas, genuínas para reposições necessárias a execução dos serviços correspondente às ambulâncias relacionadas no Bloco 09.</t>
  </si>
  <si>
    <t>Peças novas, paralelas para reposições necessárias a execução dos serviços correspondente às ambulâncias relacionadas no Bloco 09.</t>
  </si>
  <si>
    <t>LOTE 29 - PARTE SUSPENSAO E MOLEJO ÔNIBUS E MICRO ÔNIBUS</t>
  </si>
  <si>
    <t>LOTE 30 - PARTE COMPRESSOR DE AR CAMINHÕES, ÔNIBUS E MICRO ÔNIBUS</t>
  </si>
  <si>
    <t>Contratação de serviços de manutenção preventiva e corretiva em Horas, correspondente aos caminhões, ônibus e micro ônibus relacionados nos Blocos 11, 12, 13, 14, 15 e 16</t>
  </si>
  <si>
    <t>Peças novas, originais para reposições necessárias a execução dos serviços correspondente aos caminhões, ônibus e micro ônibus relacionados nos Blocos 11, 12, 13, 14, 15 e 16</t>
  </si>
  <si>
    <t>Peças novas, genuínas para reposições necessárias a execução dos serviços correspondente aos caminhões, ônibus e micro ônibus relacionados nos Blocos 11, 12, 13, 14, 15 e 16</t>
  </si>
  <si>
    <t>Peças novas, paralelas para reposições necessárias a execução dos serviços correspondente aos caminhões, ônibus e micro ônibus relacionados nos Blocos 11, 12, 13, 14, 15 e 16</t>
  </si>
  <si>
    <t>LOTE 31 - PARTE BOMBA E BICOS INJETORES CONVENCIONAL CAMINHOES E CAMINHONETES</t>
  </si>
  <si>
    <t>Contratação de serviços de manutenção preventiva e corretiva em Horas, correspondente aos caminhões e caminhonetes relacionados nos Blocos 10, 12, 13, e 14.</t>
  </si>
  <si>
    <t>Peças novas, originais para reposições necessárias a execução dos serviços correspondente aos caminhões e caminhonetes relacionados nos Blocos 10, 12, 13, e 14.</t>
  </si>
  <si>
    <t>Peças novas, genuínas para reposições necessárias a execução dos serviços correspondente aos caminhões e caminhonetes relacionados nos Blocos 10, 12, 13, e 14.</t>
  </si>
  <si>
    <t>Peças novas, paralelas para reposições necessárias a execução dos serviços correspondente aos caminhões e caminhonetes relacionados nos Blocos 10, 12, 13, e 14.</t>
  </si>
  <si>
    <t>LOTE 32 - PARTE BOMBA E BICOS INJETORES CONVENCIONAL ÔNIBUS E MICRO ÔNIBUS</t>
  </si>
  <si>
    <t>Contratação de serviços de manutenção preventiva e corretiva em Horas, correspondente aos ônibus e micro ônibus relacionados nos Blocos 11, 15, 16.</t>
  </si>
  <si>
    <t>Peças novas, originais para reposições necessárias a execução dos serviços correspondente aos ônibus e micro ônibus relacionados nos Blocos 11, 15, 16.</t>
  </si>
  <si>
    <t>Peças novas, genuínas para reposições necessárias a execução dos serviços correspondente aos ônibus e micro ônibus relacionados nos Blocos 11, 15, 16.</t>
  </si>
  <si>
    <t>Peças novas, paralelas para reposições necessárias a execução dos serviços correspondente aos ônibus e micro ônibus relacionados nos Blocos 11, 15, 16.</t>
  </si>
  <si>
    <t>Contratação de serviços de manutenção preventiva e corretiva em Horas, correspondente aos caminhões relacionados nos Blocos 13 e 14.</t>
  </si>
  <si>
    <t>Peças novas, originais para reposições necessárias a execução dos serviços correspondente caminhões relacionados nos Blocos 13 e 14.</t>
  </si>
  <si>
    <t>Peças novas, genuínas para reposições necessárias a execução dos serviços correspondente caminhões relacionados nos Blocos 13 e 14.</t>
  </si>
  <si>
    <t>Peças novas, paralelas para reposições necessárias a execução dos serviços correspondente caminhões relacionados nos Blocos 13 e 14.</t>
  </si>
  <si>
    <t>LOTE 34 - PARTE BOMBA E BICOS ELETRONICO ÔNIBUS E MICRO ÔNIBUS</t>
  </si>
  <si>
    <t>Contratação de serviços de manutenção preventiva e corretiva em Horas, correspondente aos ônibus e micro ônibus relacionados nos Blocos 11 e 15.</t>
  </si>
  <si>
    <t>Peças novas, originais para reposições necessárias a execução dos serviços correspondente aos ônibus e micro ônibus relacionados nos Blocos 11 e 15.</t>
  </si>
  <si>
    <t>Peças novas, genuínas para reposições necessárias a execução dos serviços correspondente aos ônibus e micro ônibus relacionados nos Blocos 11 e 15.</t>
  </si>
  <si>
    <t>Peças novas, paralelas para reposições necessárias a execução dos serviços correspondente aos ônibus e micro ônibus relacionados nos Blocos 11 e 15.</t>
  </si>
  <si>
    <t xml:space="preserve">Contratação de serviços de manutenção preventiva e corretiva em Horas, correspondente aos automóveis relacionados no Blocos 01. </t>
  </si>
  <si>
    <t>Peças novas, originais para reposições necessárias a execução dos serviços correspondente aos automóveis relacionados no Blocos 01.</t>
  </si>
  <si>
    <t>Peças novas, genuínas para reposições necessárias a execução dos serviços correspondente aos automóveis relacionados no Blocos 01.</t>
  </si>
  <si>
    <t>Peças novas, paralelas para reposições necessárias a execução dos serviços correspondente aos automóveis relacionados no Blocos 01.</t>
  </si>
  <si>
    <t xml:space="preserve">Contratação de serviços de manutenção preventiva e corretiva em Horas, correspondente aos automóveis relacionados no Bloco 02. </t>
  </si>
  <si>
    <t>Peças novas, originais para reposições necessárias a execução dos serviços correspondente aos automóveis relacionados no Bloco 02.</t>
  </si>
  <si>
    <t>Peças novas, genuínas para reposições necessárias a execução dos serviços correspondente aos automóveis relacionados no Bloco 02.</t>
  </si>
  <si>
    <t>Peças novas, paralelas para reposições necessárias a execução dos serviços correspondente aos automóveis relacionados no Bloco 02.</t>
  </si>
  <si>
    <t xml:space="preserve">Contratação de serviços de manutenção preventiva e corretiva em Horas, correspondente aos automóveis relacionados no Bloco 03. </t>
  </si>
  <si>
    <t xml:space="preserve">Peças novas, originais para reposições necessárias a execução dos serviços correspondente aos automóveis relacionados no Bloco 03. </t>
  </si>
  <si>
    <t xml:space="preserve">Peças novas, genuínas para reposições necessárias a execução dos serviços correspondente aos automóveis relacionados no Bloco 03.  </t>
  </si>
  <si>
    <t xml:space="preserve">Peças novas, paralelas para reposições necessárias a execução dos serviços correspondente aos automóveis relacionados no Bloco 03. </t>
  </si>
  <si>
    <t xml:space="preserve">Contratação de serviços de manutenção preventiva e corretiva em Horas, correspondente aos automóveis relacionados no Bloco 04. </t>
  </si>
  <si>
    <t>Peças novas, originais para reposições necessárias a execução dos serviços correspondente aos automóveis relacionados no Bloco 04.</t>
  </si>
  <si>
    <t>Peças novas, genuínas para reposições necessárias a execução dos serviços correspondente aos automóveis relacionados no Bloco 04.</t>
  </si>
  <si>
    <t>Peças novas, paralelas para reposições necessárias a execução dos serviços correspondente aos automóveis relacionados no Bloco 04.</t>
  </si>
  <si>
    <t>Contratação de serviços de manutenção preventiva e corretiva em Horas, correspondente aos automóveis relacionados no Bloco 05.</t>
  </si>
  <si>
    <t>Peças novas, originais para reposições necessárias a execução dos serviços correspondente aos automóveis relacionados no Bloco 05.</t>
  </si>
  <si>
    <t>Peças novas, genuínas para reposições necessárias a execução dos serviços correspondente aos automóveis relacionados no Bloco 05.</t>
  </si>
  <si>
    <t>Peças novas, paralelas para reposições necessárias a execução dos serviços correspondente aos automóveis relacionados no Bloco 05.</t>
  </si>
  <si>
    <t>Contratação de serviços de manutenção preventiva e corretiva em Horas, correspondente às motocicletas relacionadas no Bloco 06.</t>
  </si>
  <si>
    <t>Contratação de serviços de manutenção preventiva e corretiva em Horas mecânicas trator agrícola, correspondente aos tratores agrícolas relacionados no Bloco 24.</t>
  </si>
  <si>
    <t>Peças novas, originais para reposições necessárias a execução dos serviços correspondente aos tratores agrícolas relacionados no Bloco 24.</t>
  </si>
  <si>
    <t>Peças novas, genuínas para reposições necessárias a execução dos serviços correspondente aos tratores agrícolas relacionados no Bloco 24.</t>
  </si>
  <si>
    <t>Peças novas, paralelas para reposições necessárias a execução dos serviços correspondente aos tratores agrícolas relacionados no Bloco 24.</t>
  </si>
  <si>
    <t>Contratação de serviços de manutenção preventiva e corretiva em Serviços de torno, correspondente aos equipamentos relacionados nos blocos 10, 11, 12, 13, 14, 15, 16, 17, 18, 19, 20, 21, 23 e 24.</t>
  </si>
  <si>
    <t>Peças novas, originais para reposições necessárias a execução dos serviços correspondente aos equipamentos relacionados nos blocos 10, 11, 12, 13, 14, 15, 16, 17, 18, 19, 20, 21, 23 e 24.</t>
  </si>
  <si>
    <t>Peças novas, genuínas para reposições necessárias a execução dos serviços correspondente aos equipamentos relacionados nos blocos 10, 11, 12, 13, 14, 15, 16, 17, 18, 19, 20, 21, 23 e 24.</t>
  </si>
  <si>
    <t>Peças novas, paralelas para reposições necessárias a execução dos serviços correspondente aos equipamentos relacionados nos blocos 10, 11, 12, 13, 14, 15, 16, 17, 18, 19, 20, 21, 23 e 24.</t>
  </si>
  <si>
    <t>Contratação de serviços de manutenção preventiva e corretiva em Serviços de solda mig, correspondente aos equipamentos relacionados nos blocos 10, 11, 12, 13, 14, 15, 16, 17, 18, 19, 20, 21, 23 e 24.</t>
  </si>
  <si>
    <t>Contratação de serviços de manutenção preventiva e corretiva em Serviços de solda elétrica, correspondente aos equipamentos relacionados nos blocos 10, 11, 12, 13, 14, 15, 16, 17, 18, 19, 20, 21, 23 e 24.</t>
  </si>
  <si>
    <t>Contratação de serviços de manutenção preventiva e corretiva em Serviços de solda ox acetilênica, correspondente aos equipamentos relacionados nos blocos 10, 11, 12, 13, 14, 15, 16, 17, 18, 19, 20, 21, 23 e 24.</t>
  </si>
  <si>
    <t>Contratação de serviços de manutenção preventiva e corretiva em Serviços de solda metal, correspondente aos equipamentos relacionados nos blocos 10, 11, 12, 13, 14, 15, 16, 17, 18, 19, 20, 21, 23 e 24.</t>
  </si>
  <si>
    <t>Contratação de serviços de manutenção preventiva e corretiva em Serviços de solda estanho, correspondente aos equipamentos relacionados nos blocos 10, 11, 12, 13, 14, 15, 16, 17, 18, 19, 20, 21, 23 e 24.</t>
  </si>
  <si>
    <t>Peças novas, genuínas para reposições necessárias a execução dos serviços correspondente aos equipamentos relacionados nos blocos 10, 11, 12, 13, 14, 15, 16, 17, 18, 20, 21, 23 e 24</t>
  </si>
  <si>
    <t>Contratação de serviços de manutenção preventiva e corretiva em Serviços estofarias/tapeçarias, correspondente aos equipamentos relacionados a todos os  blocos necessários.</t>
  </si>
  <si>
    <t>Contratação de serviços de manutenção preventiva e corretiva em Serviços de chapeação e pintura, correspondente aos equipamentos relacionados nos blocos 01, 02, 03, 04, 05, 06.</t>
  </si>
  <si>
    <t>LOTE 47 – CHAPEAÇÃO E PINTURA ÔNIBUS, MICRO ÔNIBUS E AMBULANCIAS</t>
  </si>
  <si>
    <t>Contratação de serviços de manutenção preventiva e corretiva em Serviços de chapeação e pintura, correspondente aos equipamentos relacionados nos blocos 09, 11, 15 e 16.</t>
  </si>
  <si>
    <t>Contratação de serviços de manutenção preventiva e corretiva em Serviços chapeação e pintura, correspondente aos equipamentos relacionados nos blocos 10, 12, 13, 14, 17, 18, 19, 20, 21, 23 e 24.</t>
  </si>
  <si>
    <t>Contratação de serviços de manutenção preventiva e corretiva em Serviços Elétricos, correspondente aos equipamentos relacionados nos blocos 01, 02, 03, 04, 05, 06.</t>
  </si>
  <si>
    <t>LOTE 50 – PARTE ELETRICA AMBULANCIAS, MICRO ÔNIBUS E ÔNIBUS</t>
  </si>
  <si>
    <t>Contratação de serviços de manutenção preventiva e corretiva em Serviços Elétricos, correspondente aos equipamentos relacionados nos blocos 09, 11, 15 e 16.</t>
  </si>
  <si>
    <t>Contratação de serviços de manutenção preventiva e corretiva em Serviços Elétricos, correspondente aos equipamentos relacionados nos blocos 10, 12, 13, 14, 17, 18, 19, 20, 21, 23 e 24.</t>
  </si>
  <si>
    <t>Contratação de serviços de manutenção preventiva e corretiva em Serviços de Usinagem e Retifica correspondente aos equipamentos relacionados nos blocos 01, 02, 03, 04, 05, 06.</t>
  </si>
  <si>
    <t>LOTE 53 – USINAGEM/RETIFICA AMBULANCIAS, MICRO ÔNIBUS E ÔNIBUS</t>
  </si>
  <si>
    <t>Contratação de serviços de manutenção preventiva e corretiva em Serviços de Usinagem e Retifica correspondente aos equipamentos relacionados nos blocos 09, 11, 15 e 16.</t>
  </si>
  <si>
    <t>Contratação de serviços de manutenção preventiva e corretiva em Serviços de Usinagem e Retifica correspondente aos equipamentos relacionados nos blocos 10, 12, 13 e 14</t>
  </si>
  <si>
    <t>Contratação de serviços de manutenção preventiva e corretiva em Serviços de Usinagem e Retifica correspondente aos equipamentos relacionados nos blocos 17, 18, 19, 20, 21, 23 e 24.</t>
  </si>
  <si>
    <t>LOTE 56 – RADIADORES DE ÁGUA E DE ÓLEO AUTOMOVEIS, MOTOS, ONIBUS,  AMBULANCIAS, CAMINHONETES, MICRO ÔNIBUS, CAMINHÕES, ÔNIBUS E MÁQUINAS</t>
  </si>
  <si>
    <t>Contratação de serviços de manutenção preventiva e corretiva em Serviços de radiadores de água e óleo, correspondente aos equipamentos relacionados nos blocos 01, 02, 03, 04, 05, 06, 09, 10, 11, 12, 13, 14, 15, 16, 17, 18, 19, 20, 21, 23 e 24.</t>
  </si>
  <si>
    <t>Contratação de serviços de manutenção preventiva e corretiva em Serviços de Ar Condicionado e Climatizadores, correspondente aos equipamentos relacionados nos blocos 01, 02, 03, 04, 05, 06, 09, 10, 11, 12, 13, 14, 15, 16, 17, 18, 19, 20, 21, 23 e 24.</t>
  </si>
  <si>
    <t>Contratação de serviços de manutenção preventiva e corretiva em Serviços parte direção hidráulica, correspondente aos equipamentos relacionados nos blocos 01, 02, 03, 04, 05</t>
  </si>
  <si>
    <t>1  </t>
  </si>
  <si>
    <t xml:space="preserve">Valor Total Estimado a ser gasto </t>
  </si>
  <si>
    <t>Valor máximo total estimado a ser gasto Lote 01</t>
  </si>
  <si>
    <t>Valor máximo total estimado a ser gasto Lote 02</t>
  </si>
  <si>
    <t>Valor máximo total estimado a ser gasto Lote 03</t>
  </si>
  <si>
    <t>Valor máximo total estimado a ser gasto Lote 04</t>
  </si>
  <si>
    <t>Valor máximo total estimado a ser gasto Lote 05</t>
  </si>
  <si>
    <t>Valor máximo total estimado a ser gasto Lote 06</t>
  </si>
  <si>
    <t>Valor máximo total estimado a ser gasto Lote 07</t>
  </si>
  <si>
    <t>Valor máximo total estimado a ser gasto Lote 08</t>
  </si>
  <si>
    <t>Valor máximo total estimado a ser gasto Lote 09</t>
  </si>
  <si>
    <t>Valor máximo total estimado a ser gasto Lote 10</t>
  </si>
  <si>
    <t>Valor máximo total estimado a ser gasto Lote 11</t>
  </si>
  <si>
    <t>Valor máximo total estimado a ser gasto Lote 12</t>
  </si>
  <si>
    <t>Valor máximo total estimado a ser gasto Lote 13</t>
  </si>
  <si>
    <t>Valor máximo total estimado a ser gasto Lote 14</t>
  </si>
  <si>
    <t>Valor máximo total estimado a ser gasto Lote 15</t>
  </si>
  <si>
    <t>Valor máximo total estimado a ser gasto Lote 16</t>
  </si>
  <si>
    <t>Valor máximo total estimado a ser gasto Lote 17</t>
  </si>
  <si>
    <t>Valor máximo total estimado a ser gasto Lote 18</t>
  </si>
  <si>
    <t>Valor máximo total estimado a ser gasto Lote 19</t>
  </si>
  <si>
    <t>Valor máximo total estimado a ser gasto Lote 20</t>
  </si>
  <si>
    <t>Valor máximo total estimado a ser gasto Lote 21</t>
  </si>
  <si>
    <t>Valor máximo total estimado a ser gasto Lote 22</t>
  </si>
  <si>
    <t>Valor máximo total estimado a ser gasto Lote 23</t>
  </si>
  <si>
    <t>Valor máximo total estimado a ser gasto Lote 24</t>
  </si>
  <si>
    <t>Valor máximo total estimado a ser gasto Lote 25</t>
  </si>
  <si>
    <t>Valor máximo total estimado a ser gasto Lote 26</t>
  </si>
  <si>
    <t>Valor máximo total estimado a ser gasto Lote 27</t>
  </si>
  <si>
    <t>Valor máximo total estimado a ser gasto Lote 28</t>
  </si>
  <si>
    <t>Valor máximo total estimado a ser gasto Lote 29</t>
  </si>
  <si>
    <t>Valor máximo total estimado a ser gasto Lote 30</t>
  </si>
  <si>
    <t>Valor máximo total estimado a ser gasto Lote 31</t>
  </si>
  <si>
    <t>Valor máximo total estimado a ser gasto Lote 32</t>
  </si>
  <si>
    <t>Valor máximo total estimado a ser gasto Lote 33</t>
  </si>
  <si>
    <t>Valor máximo total estimado a ser gasto Lote 34</t>
  </si>
  <si>
    <t>Valor máximo total estimado a ser gasto Lote 35</t>
  </si>
  <si>
    <t>Valor máximo total estimado a ser gasto Lote 36</t>
  </si>
  <si>
    <t>Valor máximo total estimado a ser gasto Lote 37</t>
  </si>
  <si>
    <t>Valor máximo total estimado a ser gasto Lote 38</t>
  </si>
  <si>
    <t>Valor máximo total estimado a ser gasto Lote 39</t>
  </si>
  <si>
    <t>Valor máximo total estimado a ser gasto Lote 40</t>
  </si>
  <si>
    <t>Valor máximo total estimado a ser gasto Lote 41</t>
  </si>
  <si>
    <t>Valor máximo total estimado a ser gasto Lote 42</t>
  </si>
  <si>
    <t>Valor máximo total estimado a ser gasto Lote 43</t>
  </si>
  <si>
    <t>Valor máximo total estimado a ser gasto Lote 44</t>
  </si>
  <si>
    <t>Valor máximo total estimado a ser gasto Lote 45</t>
  </si>
  <si>
    <t>Valor máximo total estimado a ser gasto Lote 46</t>
  </si>
  <si>
    <t>Valor máximo total estimado a ser gasto Lote 47</t>
  </si>
  <si>
    <t>Valor máximo total estimado a ser gasto Lote 48</t>
  </si>
  <si>
    <t>Valor máximo total estimado a ser gasto Lote 49</t>
  </si>
  <si>
    <t>Valor máximo total estimado a ser gasto Lote 50</t>
  </si>
  <si>
    <t>Valor máximo total estimado a ser gasto Lote 51</t>
  </si>
  <si>
    <t>Valor máximo total estimado a ser gasto Lote 52</t>
  </si>
  <si>
    <t>Valor máximo total estimado a ser gasto Lote 53</t>
  </si>
  <si>
    <t>Valor máximo total estimado a ser gasto Lote 54</t>
  </si>
  <si>
    <t>Valor máximo total estimado a ser gasto Lote 55</t>
  </si>
  <si>
    <t>Valor máximo total estimado a ser gasto Lote 56</t>
  </si>
  <si>
    <t>Valor máximo total estimado a ser gasto Lote 57</t>
  </si>
  <si>
    <t>Valor máximo total estimado a ser gasto Lote 58</t>
  </si>
  <si>
    <t xml:space="preserve">VALOR MÁXIMO TOTAL DA LICITAÇÃO </t>
  </si>
  <si>
    <t>LOTE 01 - PARTE MECÂNICA MÁQUINAS MOTONIVELADORAS - BLOCOS 17 E 18</t>
  </si>
  <si>
    <t>LOTE 02 - PARTE MECÂNICA MÁQUINAS RETROESCAVADEIRAS - BLOCO 19</t>
  </si>
  <si>
    <t>LOTE 03 - PARTE MECÂNICA MÁQUINAS CARREGADEIRAS - BLOCO 20</t>
  </si>
  <si>
    <t>LOTE 04 - PARTE MECÂNICA MÁQUINAS ROLO CILINDRICO - BLOCO 21</t>
  </si>
  <si>
    <t>LOTE 05 - PARTE MECÂNICA MÁQUINAS ESCAVADEIRAS HIDRAULICAS - BLOCO 23</t>
  </si>
  <si>
    <t>LOTE 22 - PARTE MOTOR AMBULANCIAS/VANS</t>
  </si>
  <si>
    <t>LOTE 23 - PARTE CAIXA AMBULANCIAS/VANS</t>
  </si>
  <si>
    <t>LOTE 24 - PARTE EMBREAGEM AMBULANCIAS/VANS</t>
  </si>
  <si>
    <t>LOTE 25 - PARTE FREIO AMBULANCIAS/VANS</t>
  </si>
  <si>
    <t>LOTE 26 - PARTE DIREÇÃO HIDRAULICA (SETOR E  BOMBA) AMBULANCIAS/VANS</t>
  </si>
  <si>
    <t>LOTE 27 - PARTE SUSPENSAO AMBULANCIAS/VANS</t>
  </si>
  <si>
    <t>LOTE 35 - PARTE BOMBA E BICOS ELETRONICO AMBULANCIAS/VANS</t>
  </si>
  <si>
    <t>LOTE 06 - PARTE MOTOR CAMINHÕES E CAMINHONETES - BLOCOS 10,12,13 E 14</t>
  </si>
  <si>
    <t>LOTE 07 - PARTE CAIXA CAMINHÕES E CAMINHONETES - BLOCOS 10,12,13 E 14</t>
  </si>
  <si>
    <t>LOTE 08 - PARTE DIFERENCIAL CAMINHÕES E CAMINHONETES - BLOCOS 10,12,13 E 14</t>
  </si>
  <si>
    <t>LOTE 09 - PARTE EMBREAGEM CAMINHÕES E CAMINHONETES - BLOCOS 10,12,13 E 14</t>
  </si>
  <si>
    <t>LOTE 10 - PARTE CHASSI E CARDÃ CAMINHÕES E CAMINHONETES - BLOCOS 10,12,13 E 14</t>
  </si>
  <si>
    <t>LOTE 11 - PARTE FREIO CAMINHÕES E CAMINHONETES - BLOCOS 10,12,13 E 14</t>
  </si>
  <si>
    <t>LOTE 12 - PARTE DIREÇÃO HIDRAULICA (SETOR E  BOMBA) CAMINHÕES E CAMINHONETES - BLOCOS 10,12,13 E 14</t>
  </si>
  <si>
    <t>LOTE 13 - PARTE PISTÃO HIDRAULICO E BOMBA LEVANTE CAÇAMBA CAMINHÕES - BLOCOS 12,13 E 14</t>
  </si>
  <si>
    <t>LOTE 14 - PARTE PISTÃO HIDRAULICO MÁQUINAS - BLOCOS 17,18,19,20,21 E 23</t>
  </si>
  <si>
    <t>LOTE 36 - PARTE MECÂNICA AUTOMÓVEIS VW GOL - BLOCO 01</t>
  </si>
  <si>
    <t>LOTE 37 - PARTE MECÂNICA AUTOMÓVEIS VW – GOLF, KOMBI, PARATI, SANTANA, SAVEIRO, FOX E VAN - BLOCO 02</t>
  </si>
  <si>
    <t>LOTE 38 - PARTE MECÂNICA AUTOMÓVEIS FIAT  - BLOCO 03</t>
  </si>
  <si>
    <t>LOTE 39 - PARTE MECÂNICA AUTOMÓVEIS GM - BLOCO 04</t>
  </si>
  <si>
    <t>LOTE 40 - PARTE MECÂNICA AUTOMÓVEIS CITROEN, TOYOTA, FORD E RENAUT - BLOCO 05</t>
  </si>
  <si>
    <t>LOTE 41 - PARTE MECÂNICA MOTOCICLETAS - BLOCO 06</t>
  </si>
  <si>
    <t>LOTE 42 - PARTE MECÂNICA TRATOR AGRÍCOLA - BLOCO 24</t>
  </si>
  <si>
    <t>Percentual Mínimo de desconto</t>
  </si>
  <si>
    <t>Não estabelecido</t>
  </si>
  <si>
    <t xml:space="preserve">Percentual de desconto Proposto </t>
  </si>
  <si>
    <t>Valor Máximo Mão de obra / Hora</t>
  </si>
  <si>
    <t>Valor Mão de Obra Correspondente ao % Proposto</t>
  </si>
  <si>
    <t>INDICE DE JULGAMENTO = G</t>
  </si>
  <si>
    <t>PERCENTUAL DE DESCONTO PARA VENDA DE PEÇAS = P</t>
  </si>
  <si>
    <t>PERCENTUAL DE DESCONTO PROPOSTO PARA HORA TRABALHADA = H</t>
  </si>
  <si>
    <t>G = 0,6 X P + 0,4 X H</t>
  </si>
  <si>
    <t>G =</t>
  </si>
  <si>
    <t>% Peças</t>
  </si>
  <si>
    <t>% Mão de Obra</t>
  </si>
  <si>
    <t>Qtde.</t>
  </si>
  <si>
    <t>-</t>
  </si>
  <si>
    <t>PROPOSTA DE PREÇOS - CONCORRÊNCIA PÚBLICA 05/2015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</si>
</sst>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R$&quot;\ * #,##0.00_ ;_ &quot;R$&quot;\ * \-#,##0.00_ ;_ &quot;R$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Protection="1"/>
    <xf numFmtId="0" fontId="2" fillId="0" borderId="7" xfId="0" applyFont="1" applyBorder="1" applyAlignment="1" applyProtection="1">
      <alignment horizontal="justify"/>
    </xf>
    <xf numFmtId="44" fontId="2" fillId="0" borderId="7" xfId="1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44" fontId="2" fillId="3" borderId="7" xfId="1" applyFont="1" applyFill="1" applyBorder="1" applyAlignment="1" applyProtection="1">
      <alignment horizontal="center" vertical="center" wrapText="1"/>
    </xf>
    <xf numFmtId="9" fontId="2" fillId="3" borderId="7" xfId="0" applyNumberFormat="1" applyFont="1" applyFill="1" applyBorder="1" applyAlignment="1" applyProtection="1">
      <alignment horizontal="center" vertical="center" wrapText="1"/>
    </xf>
    <xf numFmtId="44" fontId="2" fillId="0" borderId="7" xfId="0" applyNumberFormat="1" applyFont="1" applyBorder="1" applyAlignment="1" applyProtection="1">
      <alignment horizontal="center" vertical="center" wrapText="1"/>
    </xf>
    <xf numFmtId="44" fontId="3" fillId="0" borderId="7" xfId="1" applyFont="1" applyBorder="1" applyProtection="1"/>
    <xf numFmtId="9" fontId="2" fillId="0" borderId="7" xfId="0" applyNumberFormat="1" applyFont="1" applyBorder="1" applyAlignment="1" applyProtection="1">
      <alignment horizontal="center" vertical="center" wrapText="1"/>
    </xf>
    <xf numFmtId="44" fontId="2" fillId="3" borderId="7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Protection="1"/>
    <xf numFmtId="44" fontId="3" fillId="0" borderId="0" xfId="1" applyFont="1" applyBorder="1" applyProtection="1"/>
    <xf numFmtId="0" fontId="2" fillId="0" borderId="0" xfId="0" applyFont="1" applyBorder="1" applyProtection="1"/>
    <xf numFmtId="9" fontId="2" fillId="4" borderId="7" xfId="0" applyNumberFormat="1" applyFont="1" applyFill="1" applyBorder="1" applyAlignment="1" applyProtection="1">
      <alignment horizontal="center" vertical="center" wrapText="1"/>
    </xf>
    <xf numFmtId="44" fontId="2" fillId="4" borderId="7" xfId="0" applyNumberFormat="1" applyFont="1" applyFill="1" applyBorder="1" applyAlignment="1" applyProtection="1">
      <alignment horizontal="center" vertical="center" wrapText="1"/>
    </xf>
    <xf numFmtId="9" fontId="2" fillId="4" borderId="8" xfId="0" applyNumberFormat="1" applyFont="1" applyFill="1" applyBorder="1" applyAlignment="1" applyProtection="1">
      <alignment horizontal="center" vertical="center" wrapText="1"/>
    </xf>
    <xf numFmtId="44" fontId="3" fillId="0" borderId="7" xfId="1" applyNumberFormat="1" applyFont="1" applyBorder="1" applyProtection="1"/>
    <xf numFmtId="0" fontId="3" fillId="0" borderId="0" xfId="0" applyFont="1" applyAlignment="1" applyProtection="1">
      <alignment horizontal="justify" vertical="center"/>
    </xf>
    <xf numFmtId="0" fontId="2" fillId="0" borderId="0" xfId="0" applyFont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9" fontId="2" fillId="0" borderId="7" xfId="0" applyNumberFormat="1" applyFont="1" applyBorder="1" applyProtection="1"/>
    <xf numFmtId="0" fontId="2" fillId="0" borderId="0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3" fillId="0" borderId="7" xfId="0" applyFont="1" applyBorder="1" applyProtection="1"/>
    <xf numFmtId="0" fontId="3" fillId="5" borderId="7" xfId="0" applyFont="1" applyFill="1" applyBorder="1" applyProtection="1"/>
    <xf numFmtId="2" fontId="2" fillId="5" borderId="7" xfId="0" applyNumberFormat="1" applyFont="1" applyFill="1" applyBorder="1" applyProtection="1"/>
    <xf numFmtId="9" fontId="2" fillId="0" borderId="7" xfId="0" applyNumberFormat="1" applyFont="1" applyFill="1" applyBorder="1" applyAlignment="1" applyProtection="1">
      <alignment horizontal="center" vertical="center" wrapText="1"/>
    </xf>
    <xf numFmtId="9" fontId="2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justify" vertical="center" wrapText="1"/>
    </xf>
    <xf numFmtId="9" fontId="2" fillId="6" borderId="7" xfId="2" applyFont="1" applyFill="1" applyBorder="1" applyAlignment="1" applyProtection="1">
      <alignment horizontal="center" vertical="center" wrapText="1"/>
      <protection locked="0"/>
    </xf>
    <xf numFmtId="9" fontId="2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justify" vertical="center" wrapText="1"/>
    </xf>
    <xf numFmtId="0" fontId="7" fillId="6" borderId="7" xfId="0" applyFont="1" applyFill="1" applyBorder="1" applyAlignment="1" applyProtection="1">
      <alignment horizontal="justify" vertical="center" wrapText="1"/>
    </xf>
    <xf numFmtId="0" fontId="7" fillId="0" borderId="7" xfId="0" applyFont="1" applyBorder="1" applyAlignment="1" applyProtection="1">
      <alignment horizontal="justify"/>
    </xf>
    <xf numFmtId="0" fontId="3" fillId="0" borderId="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justify" vertical="center" wrapText="1"/>
    </xf>
    <xf numFmtId="0" fontId="2" fillId="0" borderId="7" xfId="0" applyFont="1" applyBorder="1" applyAlignment="1" applyProtection="1">
      <alignment horizontal="left" vertical="center" wrapText="1"/>
    </xf>
    <xf numFmtId="44" fontId="2" fillId="0" borderId="0" xfId="0" applyNumberFormat="1" applyFont="1" applyProtection="1"/>
    <xf numFmtId="0" fontId="3" fillId="0" borderId="8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justify" vertical="center" wrapText="1"/>
    </xf>
    <xf numFmtId="0" fontId="4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center"/>
    </xf>
    <xf numFmtId="44" fontId="5" fillId="2" borderId="7" xfId="1" applyFont="1" applyFill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1082"/>
  <sheetViews>
    <sheetView tabSelected="1" zoomScale="130" zoomScaleNormal="130" workbookViewId="0">
      <selection activeCell="B2" sqref="B2:R2"/>
    </sheetView>
  </sheetViews>
  <sheetFormatPr defaultRowHeight="12.75" x14ac:dyDescent="0.2"/>
  <cols>
    <col min="1" max="1" width="9.140625" style="18"/>
    <col min="2" max="2" width="5.85546875" style="18" customWidth="1"/>
    <col min="3" max="4" width="5.42578125" style="18" customWidth="1"/>
    <col min="5" max="5" width="56.85546875" style="18" customWidth="1"/>
    <col min="6" max="6" width="13.140625" style="18" hidden="1" customWidth="1"/>
    <col min="7" max="8" width="11" style="18" hidden="1" customWidth="1"/>
    <col min="9" max="9" width="10.42578125" style="18" hidden="1" customWidth="1"/>
    <col min="10" max="10" width="11.7109375" style="18" hidden="1" customWidth="1"/>
    <col min="11" max="13" width="10.85546875" style="18" hidden="1" customWidth="1"/>
    <col min="14" max="14" width="11.5703125" style="18" bestFit="1" customWidth="1"/>
    <col min="15" max="15" width="10.85546875" style="18" bestFit="1" customWidth="1"/>
    <col min="16" max="16" width="13.140625" style="18" bestFit="1" customWidth="1"/>
    <col min="17" max="17" width="10.85546875" style="18" customWidth="1"/>
    <col min="18" max="18" width="14.7109375" style="18" bestFit="1" customWidth="1"/>
    <col min="19" max="16384" width="9.140625" style="18"/>
  </cols>
  <sheetData>
    <row r="2" spans="2:19" ht="23.25" x14ac:dyDescent="0.35">
      <c r="B2" s="63" t="s">
        <v>593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4" spans="2:19" ht="20.25" customHeight="1" x14ac:dyDescent="0.2">
      <c r="B4" s="61" t="s">
        <v>551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2:19" ht="63.75" x14ac:dyDescent="0.2">
      <c r="B5" s="55" t="s">
        <v>0</v>
      </c>
      <c r="C5" s="55" t="s">
        <v>1</v>
      </c>
      <c r="D5" s="55" t="s">
        <v>591</v>
      </c>
      <c r="E5" s="55" t="s">
        <v>2</v>
      </c>
      <c r="F5" s="55" t="s">
        <v>8</v>
      </c>
      <c r="G5" s="55" t="s">
        <v>9</v>
      </c>
      <c r="H5" s="55" t="s">
        <v>8</v>
      </c>
      <c r="I5" s="55" t="s">
        <v>9</v>
      </c>
      <c r="J5" s="55" t="s">
        <v>8</v>
      </c>
      <c r="K5" s="55" t="s">
        <v>9</v>
      </c>
      <c r="L5" s="55" t="s">
        <v>8</v>
      </c>
      <c r="M5" s="55" t="s">
        <v>9</v>
      </c>
      <c r="N5" s="55" t="s">
        <v>582</v>
      </c>
      <c r="O5" s="55" t="s">
        <v>579</v>
      </c>
      <c r="P5" s="47" t="s">
        <v>581</v>
      </c>
      <c r="Q5" s="55" t="s">
        <v>583</v>
      </c>
      <c r="R5" s="19" t="s">
        <v>491</v>
      </c>
    </row>
    <row r="6" spans="2:19" ht="38.25" x14ac:dyDescent="0.2">
      <c r="B6" s="64">
        <v>1</v>
      </c>
      <c r="C6" s="55">
        <v>1</v>
      </c>
      <c r="D6" s="55">
        <v>400</v>
      </c>
      <c r="E6" s="55" t="s">
        <v>3</v>
      </c>
      <c r="F6" s="20">
        <v>145</v>
      </c>
      <c r="G6" s="21" t="s">
        <v>4</v>
      </c>
      <c r="H6" s="20">
        <v>130</v>
      </c>
      <c r="I6" s="21" t="s">
        <v>4</v>
      </c>
      <c r="J6" s="20">
        <v>120</v>
      </c>
      <c r="K6" s="21" t="s">
        <v>4</v>
      </c>
      <c r="L6" s="20">
        <v>45</v>
      </c>
      <c r="M6" s="21" t="s">
        <v>4</v>
      </c>
      <c r="N6" s="22">
        <f>(F6+H6+J6+L6)/4</f>
        <v>110</v>
      </c>
      <c r="O6" s="21" t="s">
        <v>580</v>
      </c>
      <c r="P6" s="46"/>
      <c r="Q6" s="24">
        <f>N6-N6*P6</f>
        <v>110</v>
      </c>
      <c r="R6" s="25">
        <f>Q6*D6</f>
        <v>44000</v>
      </c>
    </row>
    <row r="7" spans="2:19" ht="33" customHeight="1" x14ac:dyDescent="0.2">
      <c r="B7" s="64"/>
      <c r="C7" s="55">
        <v>2</v>
      </c>
      <c r="D7" s="55" t="s">
        <v>592</v>
      </c>
      <c r="E7" s="55" t="s">
        <v>5</v>
      </c>
      <c r="F7" s="21" t="s">
        <v>4</v>
      </c>
      <c r="G7" s="26">
        <v>0.1</v>
      </c>
      <c r="H7" s="21" t="s">
        <v>4</v>
      </c>
      <c r="I7" s="26">
        <v>0.1</v>
      </c>
      <c r="J7" s="21" t="s">
        <v>4</v>
      </c>
      <c r="K7" s="26">
        <v>0.1</v>
      </c>
      <c r="L7" s="21" t="s">
        <v>4</v>
      </c>
      <c r="M7" s="26"/>
      <c r="N7" s="21" t="s">
        <v>4</v>
      </c>
      <c r="O7" s="23">
        <f>SUM(G7+I7+K7)/3</f>
        <v>0.1</v>
      </c>
      <c r="P7" s="46"/>
      <c r="Q7" s="45" t="s">
        <v>4</v>
      </c>
      <c r="R7" s="25">
        <v>30000</v>
      </c>
      <c r="S7" s="41" t="str">
        <f>IF(P7&gt;=O7,"CORRETO","% ABAIXO DO MINIMO")</f>
        <v>% ABAIXO DO MINIMO</v>
      </c>
    </row>
    <row r="8" spans="2:19" ht="36" customHeight="1" x14ac:dyDescent="0.2">
      <c r="B8" s="64"/>
      <c r="C8" s="55">
        <v>3</v>
      </c>
      <c r="D8" s="55" t="s">
        <v>592</v>
      </c>
      <c r="E8" s="55" t="s">
        <v>6</v>
      </c>
      <c r="F8" s="21" t="s">
        <v>4</v>
      </c>
      <c r="G8" s="26">
        <v>0.15</v>
      </c>
      <c r="H8" s="21" t="s">
        <v>4</v>
      </c>
      <c r="I8" s="26">
        <v>0.1</v>
      </c>
      <c r="J8" s="21" t="s">
        <v>4</v>
      </c>
      <c r="K8" s="26">
        <v>0.1</v>
      </c>
      <c r="L8" s="21" t="s">
        <v>4</v>
      </c>
      <c r="M8" s="26"/>
      <c r="N8" s="21" t="s">
        <v>4</v>
      </c>
      <c r="O8" s="23">
        <f>SUM(G8+I8+K8)/3</f>
        <v>0.12</v>
      </c>
      <c r="P8" s="46"/>
      <c r="Q8" s="45" t="s">
        <v>4</v>
      </c>
      <c r="R8" s="25">
        <v>25000</v>
      </c>
      <c r="S8" s="18" t="str">
        <f t="shared" ref="S8:S68" si="0">IF(P8&gt;=O8,"CORRETO","% ABAIXO DO MINIMO")</f>
        <v>% ABAIXO DO MINIMO</v>
      </c>
    </row>
    <row r="9" spans="2:19" ht="38.25" x14ac:dyDescent="0.2">
      <c r="B9" s="64"/>
      <c r="C9" s="55">
        <v>4</v>
      </c>
      <c r="D9" s="55" t="s">
        <v>592</v>
      </c>
      <c r="E9" s="55" t="s">
        <v>7</v>
      </c>
      <c r="F9" s="21" t="s">
        <v>4</v>
      </c>
      <c r="G9" s="26">
        <v>0.3</v>
      </c>
      <c r="H9" s="21" t="s">
        <v>4</v>
      </c>
      <c r="I9" s="26">
        <v>0.04</v>
      </c>
      <c r="J9" s="21" t="s">
        <v>4</v>
      </c>
      <c r="K9" s="26">
        <v>0.05</v>
      </c>
      <c r="L9" s="21" t="s">
        <v>4</v>
      </c>
      <c r="M9" s="26"/>
      <c r="N9" s="21" t="s">
        <v>4</v>
      </c>
      <c r="O9" s="23">
        <f>SUM(G9+I9+K9)/3</f>
        <v>0.13</v>
      </c>
      <c r="P9" s="46"/>
      <c r="Q9" s="45" t="s">
        <v>4</v>
      </c>
      <c r="R9" s="25">
        <v>20000</v>
      </c>
      <c r="S9" s="18" t="str">
        <f t="shared" si="0"/>
        <v>% ABAIXO DO MINIMO</v>
      </c>
    </row>
    <row r="10" spans="2:19" x14ac:dyDescent="0.2">
      <c r="B10" s="56"/>
      <c r="C10" s="58" t="s">
        <v>492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60"/>
      <c r="P10" s="54"/>
      <c r="Q10" s="54"/>
      <c r="R10" s="25">
        <f>SUM(R6:R9)</f>
        <v>119000</v>
      </c>
    </row>
    <row r="12" spans="2:19" x14ac:dyDescent="0.2">
      <c r="C12" s="36"/>
      <c r="D12" s="36"/>
      <c r="E12" s="37" t="s">
        <v>584</v>
      </c>
      <c r="O12" s="42" t="s">
        <v>589</v>
      </c>
      <c r="P12" s="42" t="s">
        <v>590</v>
      </c>
    </row>
    <row r="13" spans="2:19" x14ac:dyDescent="0.2">
      <c r="B13" s="36"/>
      <c r="C13" s="36"/>
      <c r="D13" s="36"/>
      <c r="E13" s="37" t="s">
        <v>585</v>
      </c>
      <c r="O13" s="38">
        <f>SUM(P7+P8+P9)/3</f>
        <v>0</v>
      </c>
      <c r="P13" s="38">
        <f>P6</f>
        <v>0</v>
      </c>
    </row>
    <row r="14" spans="2:19" x14ac:dyDescent="0.2">
      <c r="B14" s="36"/>
      <c r="C14" s="36"/>
      <c r="D14" s="36"/>
      <c r="E14" s="37" t="s">
        <v>586</v>
      </c>
      <c r="O14" s="43" t="s">
        <v>588</v>
      </c>
      <c r="P14" s="44">
        <f>0.6*O13+0.4*P13</f>
        <v>0</v>
      </c>
    </row>
    <row r="15" spans="2:19" x14ac:dyDescent="0.2">
      <c r="B15" s="36"/>
      <c r="C15" s="36"/>
      <c r="D15" s="36"/>
      <c r="E15" s="37" t="s">
        <v>587</v>
      </c>
    </row>
    <row r="16" spans="2:19" x14ac:dyDescent="0.2">
      <c r="B16" s="36"/>
      <c r="C16" s="36"/>
      <c r="D16" s="36"/>
      <c r="E16" s="50"/>
    </row>
    <row r="18" spans="2:19" ht="21" customHeight="1" x14ac:dyDescent="0.2">
      <c r="B18" s="61" t="s">
        <v>552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2:19" ht="63.75" x14ac:dyDescent="0.2">
      <c r="B19" s="55" t="s">
        <v>0</v>
      </c>
      <c r="C19" s="55" t="s">
        <v>1</v>
      </c>
      <c r="D19" s="55" t="s">
        <v>591</v>
      </c>
      <c r="E19" s="55" t="s">
        <v>2</v>
      </c>
      <c r="F19" s="55" t="s">
        <v>8</v>
      </c>
      <c r="G19" s="55" t="s">
        <v>9</v>
      </c>
      <c r="H19" s="55" t="s">
        <v>8</v>
      </c>
      <c r="I19" s="55" t="s">
        <v>9</v>
      </c>
      <c r="J19" s="55" t="s">
        <v>8</v>
      </c>
      <c r="K19" s="55" t="s">
        <v>9</v>
      </c>
      <c r="L19" s="55" t="s">
        <v>8</v>
      </c>
      <c r="M19" s="55" t="s">
        <v>9</v>
      </c>
      <c r="N19" s="55" t="s">
        <v>8</v>
      </c>
      <c r="O19" s="55" t="s">
        <v>579</v>
      </c>
      <c r="P19" s="47" t="s">
        <v>581</v>
      </c>
      <c r="Q19" s="55" t="s">
        <v>583</v>
      </c>
      <c r="R19" s="19" t="s">
        <v>491</v>
      </c>
    </row>
    <row r="20" spans="2:19" ht="38.25" x14ac:dyDescent="0.2">
      <c r="B20" s="62">
        <v>2</v>
      </c>
      <c r="C20" s="55">
        <v>1</v>
      </c>
      <c r="D20" s="55">
        <v>250</v>
      </c>
      <c r="E20" s="55" t="s">
        <v>353</v>
      </c>
      <c r="F20" s="20">
        <v>145</v>
      </c>
      <c r="G20" s="21" t="s">
        <v>4</v>
      </c>
      <c r="H20" s="20">
        <v>130</v>
      </c>
      <c r="I20" s="21" t="s">
        <v>4</v>
      </c>
      <c r="J20" s="20">
        <v>120</v>
      </c>
      <c r="K20" s="21" t="s">
        <v>4</v>
      </c>
      <c r="L20" s="20">
        <v>45</v>
      </c>
      <c r="M20" s="21" t="s">
        <v>4</v>
      </c>
      <c r="N20" s="22">
        <f>(F20+H20+J20+L20)/4</f>
        <v>110</v>
      </c>
      <c r="O20" s="21" t="s">
        <v>580</v>
      </c>
      <c r="P20" s="48"/>
      <c r="Q20" s="24">
        <f>N20-N20*P20</f>
        <v>110</v>
      </c>
      <c r="R20" s="25">
        <f>Q20*D20</f>
        <v>27500</v>
      </c>
    </row>
    <row r="21" spans="2:19" ht="25.5" x14ac:dyDescent="0.2">
      <c r="B21" s="62"/>
      <c r="C21" s="55">
        <v>2</v>
      </c>
      <c r="D21" s="55" t="s">
        <v>592</v>
      </c>
      <c r="E21" s="55" t="s">
        <v>354</v>
      </c>
      <c r="F21" s="21" t="s">
        <v>4</v>
      </c>
      <c r="G21" s="26">
        <v>0.1</v>
      </c>
      <c r="H21" s="21" t="s">
        <v>4</v>
      </c>
      <c r="I21" s="26">
        <v>0.1</v>
      </c>
      <c r="J21" s="21" t="s">
        <v>4</v>
      </c>
      <c r="K21" s="26">
        <v>0.1</v>
      </c>
      <c r="L21" s="21" t="s">
        <v>4</v>
      </c>
      <c r="M21" s="26"/>
      <c r="N21" s="21" t="s">
        <v>4</v>
      </c>
      <c r="O21" s="23">
        <f>SUM(G21+I21+K21)/3</f>
        <v>0.1</v>
      </c>
      <c r="P21" s="46"/>
      <c r="Q21" s="45" t="s">
        <v>4</v>
      </c>
      <c r="R21" s="25">
        <v>30000</v>
      </c>
      <c r="S21" s="18" t="str">
        <f t="shared" si="0"/>
        <v>% ABAIXO DO MINIMO</v>
      </c>
    </row>
    <row r="22" spans="2:19" ht="25.5" x14ac:dyDescent="0.2">
      <c r="B22" s="62"/>
      <c r="C22" s="55">
        <v>3</v>
      </c>
      <c r="D22" s="55" t="s">
        <v>592</v>
      </c>
      <c r="E22" s="55" t="s">
        <v>355</v>
      </c>
      <c r="F22" s="21" t="s">
        <v>4</v>
      </c>
      <c r="G22" s="26">
        <v>0.15</v>
      </c>
      <c r="H22" s="21" t="s">
        <v>4</v>
      </c>
      <c r="I22" s="26">
        <v>0.1</v>
      </c>
      <c r="J22" s="21" t="s">
        <v>4</v>
      </c>
      <c r="K22" s="26">
        <v>0.1</v>
      </c>
      <c r="L22" s="21" t="s">
        <v>4</v>
      </c>
      <c r="M22" s="26"/>
      <c r="N22" s="21" t="s">
        <v>4</v>
      </c>
      <c r="O22" s="23">
        <f>SUM(G22+I22+K22)/3</f>
        <v>0.12</v>
      </c>
      <c r="P22" s="46"/>
      <c r="Q22" s="45" t="s">
        <v>4</v>
      </c>
      <c r="R22" s="25">
        <v>18000</v>
      </c>
      <c r="S22" s="18" t="str">
        <f t="shared" si="0"/>
        <v>% ABAIXO DO MINIMO</v>
      </c>
    </row>
    <row r="23" spans="2:19" ht="25.5" x14ac:dyDescent="0.2">
      <c r="B23" s="62"/>
      <c r="C23" s="55">
        <v>4</v>
      </c>
      <c r="D23" s="55" t="s">
        <v>592</v>
      </c>
      <c r="E23" s="55" t="s">
        <v>356</v>
      </c>
      <c r="F23" s="21" t="s">
        <v>4</v>
      </c>
      <c r="G23" s="26">
        <v>0.3</v>
      </c>
      <c r="H23" s="21" t="s">
        <v>4</v>
      </c>
      <c r="I23" s="26">
        <v>0.04</v>
      </c>
      <c r="J23" s="21" t="s">
        <v>4</v>
      </c>
      <c r="K23" s="26">
        <v>0.05</v>
      </c>
      <c r="L23" s="21" t="s">
        <v>4</v>
      </c>
      <c r="M23" s="26"/>
      <c r="N23" s="21" t="s">
        <v>4</v>
      </c>
      <c r="O23" s="23">
        <f>SUM(G23+I23+K23)/3</f>
        <v>0.13</v>
      </c>
      <c r="P23" s="46"/>
      <c r="Q23" s="45" t="s">
        <v>4</v>
      </c>
      <c r="R23" s="25">
        <v>18000</v>
      </c>
      <c r="S23" s="18" t="str">
        <f t="shared" si="0"/>
        <v>% ABAIXO DO MINIMO</v>
      </c>
    </row>
    <row r="24" spans="2:19" ht="12.75" customHeight="1" x14ac:dyDescent="0.2">
      <c r="B24" s="55"/>
      <c r="C24" s="58" t="s">
        <v>493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0"/>
      <c r="P24" s="54"/>
      <c r="Q24" s="54"/>
      <c r="R24" s="25">
        <f>SUM(R20:R23)</f>
        <v>93500</v>
      </c>
    </row>
    <row r="25" spans="2:19" ht="12.75" customHeight="1" x14ac:dyDescent="0.2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29"/>
    </row>
    <row r="26" spans="2:19" ht="12.75" customHeight="1" x14ac:dyDescent="0.2">
      <c r="C26" s="36"/>
      <c r="D26" s="36"/>
      <c r="E26" s="37" t="s">
        <v>584</v>
      </c>
      <c r="O26" s="42" t="s">
        <v>589</v>
      </c>
      <c r="P26" s="42" t="s">
        <v>590</v>
      </c>
    </row>
    <row r="27" spans="2:19" ht="12.75" customHeight="1" x14ac:dyDescent="0.2">
      <c r="B27" s="36"/>
      <c r="C27" s="36"/>
      <c r="D27" s="36"/>
      <c r="E27" s="37" t="s">
        <v>585</v>
      </c>
      <c r="O27" s="38">
        <f>SUM(P21+P22+P23)/3</f>
        <v>0</v>
      </c>
      <c r="P27" s="38">
        <f>P20</f>
        <v>0</v>
      </c>
    </row>
    <row r="28" spans="2:19" ht="12.75" customHeight="1" x14ac:dyDescent="0.2">
      <c r="B28" s="36"/>
      <c r="C28" s="36"/>
      <c r="D28" s="36"/>
      <c r="E28" s="37" t="s">
        <v>586</v>
      </c>
      <c r="O28" s="43" t="s">
        <v>588</v>
      </c>
      <c r="P28" s="44">
        <f>0.6*O27+0.4*P27</f>
        <v>0</v>
      </c>
    </row>
    <row r="29" spans="2:19" ht="12.75" customHeight="1" x14ac:dyDescent="0.2">
      <c r="B29" s="36"/>
      <c r="C29" s="36"/>
      <c r="D29" s="36"/>
      <c r="E29" s="37" t="s">
        <v>587</v>
      </c>
    </row>
    <row r="30" spans="2:19" x14ac:dyDescent="0.2">
      <c r="B30" s="36"/>
      <c r="C30" s="36"/>
      <c r="D30" s="36"/>
      <c r="E30" s="36"/>
    </row>
    <row r="32" spans="2:19" ht="21.75" customHeight="1" x14ac:dyDescent="0.2">
      <c r="B32" s="61" t="s">
        <v>553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</row>
    <row r="33" spans="2:19" ht="63.75" x14ac:dyDescent="0.2">
      <c r="B33" s="55" t="s">
        <v>0</v>
      </c>
      <c r="C33" s="55" t="s">
        <v>1</v>
      </c>
      <c r="D33" s="55" t="s">
        <v>591</v>
      </c>
      <c r="E33" s="55" t="s">
        <v>2</v>
      </c>
      <c r="F33" s="55" t="s">
        <v>8</v>
      </c>
      <c r="G33" s="55" t="s">
        <v>9</v>
      </c>
      <c r="H33" s="55" t="s">
        <v>8</v>
      </c>
      <c r="I33" s="55" t="s">
        <v>9</v>
      </c>
      <c r="J33" s="55" t="s">
        <v>8</v>
      </c>
      <c r="K33" s="55" t="s">
        <v>9</v>
      </c>
      <c r="L33" s="55" t="s">
        <v>8</v>
      </c>
      <c r="M33" s="55" t="s">
        <v>9</v>
      </c>
      <c r="N33" s="55" t="s">
        <v>8</v>
      </c>
      <c r="O33" s="55" t="s">
        <v>579</v>
      </c>
      <c r="P33" s="47" t="s">
        <v>581</v>
      </c>
      <c r="Q33" s="55" t="s">
        <v>583</v>
      </c>
      <c r="R33" s="19" t="s">
        <v>491</v>
      </c>
    </row>
    <row r="34" spans="2:19" ht="31.5" customHeight="1" x14ac:dyDescent="0.2">
      <c r="B34" s="62">
        <v>3</v>
      </c>
      <c r="C34" s="55">
        <v>1</v>
      </c>
      <c r="D34" s="55">
        <v>300</v>
      </c>
      <c r="E34" s="55" t="s">
        <v>357</v>
      </c>
      <c r="F34" s="20">
        <v>145</v>
      </c>
      <c r="G34" s="21" t="s">
        <v>4</v>
      </c>
      <c r="H34" s="20">
        <v>130</v>
      </c>
      <c r="I34" s="21" t="s">
        <v>4</v>
      </c>
      <c r="J34" s="20">
        <v>120</v>
      </c>
      <c r="K34" s="21" t="s">
        <v>4</v>
      </c>
      <c r="L34" s="20">
        <v>55</v>
      </c>
      <c r="M34" s="21" t="s">
        <v>4</v>
      </c>
      <c r="N34" s="27">
        <f>(F34+H34+J34+L34)/4</f>
        <v>112.5</v>
      </c>
      <c r="O34" s="21" t="s">
        <v>580</v>
      </c>
      <c r="P34" s="48"/>
      <c r="Q34" s="24">
        <f>N34-N34*P34</f>
        <v>112.5</v>
      </c>
      <c r="R34" s="25">
        <f>Q34*D34</f>
        <v>33750</v>
      </c>
    </row>
    <row r="35" spans="2:19" ht="25.5" x14ac:dyDescent="0.2">
      <c r="B35" s="62"/>
      <c r="C35" s="55">
        <v>2</v>
      </c>
      <c r="D35" s="55" t="s">
        <v>592</v>
      </c>
      <c r="E35" s="55" t="s">
        <v>358</v>
      </c>
      <c r="F35" s="21" t="s">
        <v>4</v>
      </c>
      <c r="G35" s="26">
        <v>0.1</v>
      </c>
      <c r="H35" s="21" t="s">
        <v>4</v>
      </c>
      <c r="I35" s="26">
        <v>0.1</v>
      </c>
      <c r="J35" s="21" t="s">
        <v>4</v>
      </c>
      <c r="K35" s="26">
        <v>0.1</v>
      </c>
      <c r="L35" s="21" t="s">
        <v>4</v>
      </c>
      <c r="M35" s="26"/>
      <c r="N35" s="21" t="s">
        <v>4</v>
      </c>
      <c r="O35" s="23">
        <f>SUM(G35+I35+K35)/3</f>
        <v>0.1</v>
      </c>
      <c r="P35" s="46"/>
      <c r="Q35" s="45" t="s">
        <v>4</v>
      </c>
      <c r="R35" s="25">
        <v>25000</v>
      </c>
      <c r="S35" s="18" t="str">
        <f t="shared" si="0"/>
        <v>% ABAIXO DO MINIMO</v>
      </c>
    </row>
    <row r="36" spans="2:19" ht="25.5" x14ac:dyDescent="0.2">
      <c r="B36" s="62"/>
      <c r="C36" s="55">
        <v>3</v>
      </c>
      <c r="D36" s="55" t="s">
        <v>592</v>
      </c>
      <c r="E36" s="55" t="s">
        <v>359</v>
      </c>
      <c r="F36" s="21" t="s">
        <v>4</v>
      </c>
      <c r="G36" s="26">
        <v>0.15</v>
      </c>
      <c r="H36" s="21" t="s">
        <v>4</v>
      </c>
      <c r="I36" s="26">
        <v>0.1</v>
      </c>
      <c r="J36" s="21" t="s">
        <v>4</v>
      </c>
      <c r="K36" s="26">
        <v>0.1</v>
      </c>
      <c r="L36" s="21" t="s">
        <v>4</v>
      </c>
      <c r="M36" s="26"/>
      <c r="N36" s="21" t="s">
        <v>4</v>
      </c>
      <c r="O36" s="23">
        <f>SUM(G36+I36+K36)/3</f>
        <v>0.12</v>
      </c>
      <c r="P36" s="46"/>
      <c r="Q36" s="45" t="s">
        <v>4</v>
      </c>
      <c r="R36" s="25">
        <v>12000</v>
      </c>
      <c r="S36" s="18" t="str">
        <f t="shared" si="0"/>
        <v>% ABAIXO DO MINIMO</v>
      </c>
    </row>
    <row r="37" spans="2:19" ht="25.5" x14ac:dyDescent="0.2">
      <c r="B37" s="62"/>
      <c r="C37" s="55">
        <v>4</v>
      </c>
      <c r="D37" s="55" t="s">
        <v>592</v>
      </c>
      <c r="E37" s="55" t="s">
        <v>360</v>
      </c>
      <c r="F37" s="21" t="s">
        <v>4</v>
      </c>
      <c r="G37" s="26">
        <v>0.3</v>
      </c>
      <c r="H37" s="21" t="s">
        <v>4</v>
      </c>
      <c r="I37" s="26">
        <v>0.04</v>
      </c>
      <c r="J37" s="21" t="s">
        <v>4</v>
      </c>
      <c r="K37" s="26">
        <v>0.05</v>
      </c>
      <c r="L37" s="21" t="s">
        <v>4</v>
      </c>
      <c r="M37" s="26"/>
      <c r="N37" s="21" t="s">
        <v>4</v>
      </c>
      <c r="O37" s="23">
        <f>SUM(G37+I37+K37)/3</f>
        <v>0.13</v>
      </c>
      <c r="P37" s="46"/>
      <c r="Q37" s="45" t="s">
        <v>4</v>
      </c>
      <c r="R37" s="25">
        <v>12000</v>
      </c>
      <c r="S37" s="18" t="str">
        <f t="shared" si="0"/>
        <v>% ABAIXO DO MINIMO</v>
      </c>
    </row>
    <row r="38" spans="2:19" x14ac:dyDescent="0.2">
      <c r="B38" s="28"/>
      <c r="C38" s="58" t="s">
        <v>494</v>
      </c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60"/>
      <c r="P38" s="54"/>
      <c r="Q38" s="54"/>
      <c r="R38" s="25">
        <f>SUM(R34:R37)</f>
        <v>82750</v>
      </c>
    </row>
    <row r="39" spans="2:19" x14ac:dyDescent="0.2">
      <c r="B39" s="3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29"/>
    </row>
    <row r="40" spans="2:19" x14ac:dyDescent="0.2">
      <c r="C40" s="36"/>
      <c r="D40" s="36"/>
      <c r="E40" s="37" t="s">
        <v>584</v>
      </c>
      <c r="O40" s="42" t="s">
        <v>589</v>
      </c>
      <c r="P40" s="42" t="s">
        <v>590</v>
      </c>
    </row>
    <row r="41" spans="2:19" x14ac:dyDescent="0.2">
      <c r="B41" s="36"/>
      <c r="C41" s="36"/>
      <c r="D41" s="36"/>
      <c r="E41" s="37" t="s">
        <v>585</v>
      </c>
      <c r="O41" s="38">
        <f>SUM(P35+P36+P37)/3</f>
        <v>0</v>
      </c>
      <c r="P41" s="38">
        <f>P34</f>
        <v>0</v>
      </c>
    </row>
    <row r="42" spans="2:19" x14ac:dyDescent="0.2">
      <c r="B42" s="36"/>
      <c r="C42" s="36"/>
      <c r="D42" s="36"/>
      <c r="E42" s="37" t="s">
        <v>586</v>
      </c>
      <c r="O42" s="43" t="s">
        <v>588</v>
      </c>
      <c r="P42" s="44">
        <f>0.6*O41+0.4*P41</f>
        <v>0</v>
      </c>
    </row>
    <row r="43" spans="2:19" x14ac:dyDescent="0.2">
      <c r="B43" s="36"/>
      <c r="C43" s="36"/>
      <c r="D43" s="36"/>
      <c r="E43" s="37" t="s">
        <v>587</v>
      </c>
    </row>
    <row r="44" spans="2:19" x14ac:dyDescent="0.2">
      <c r="B44" s="36"/>
      <c r="C44" s="36"/>
      <c r="D44" s="36"/>
      <c r="E44" s="36"/>
    </row>
    <row r="46" spans="2:19" ht="19.5" customHeight="1" x14ac:dyDescent="0.2">
      <c r="B46" s="61" t="s">
        <v>554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</row>
    <row r="47" spans="2:19" ht="63.75" x14ac:dyDescent="0.2">
      <c r="B47" s="55" t="s">
        <v>0</v>
      </c>
      <c r="C47" s="55" t="s">
        <v>1</v>
      </c>
      <c r="D47" s="55" t="s">
        <v>591</v>
      </c>
      <c r="E47" s="55" t="s">
        <v>2</v>
      </c>
      <c r="F47" s="55" t="s">
        <v>8</v>
      </c>
      <c r="G47" s="55" t="s">
        <v>9</v>
      </c>
      <c r="H47" s="55" t="s">
        <v>8</v>
      </c>
      <c r="I47" s="55" t="s">
        <v>9</v>
      </c>
      <c r="J47" s="55" t="s">
        <v>8</v>
      </c>
      <c r="K47" s="55" t="s">
        <v>9</v>
      </c>
      <c r="L47" s="55" t="s">
        <v>8</v>
      </c>
      <c r="M47" s="55" t="s">
        <v>9</v>
      </c>
      <c r="N47" s="55" t="s">
        <v>8</v>
      </c>
      <c r="O47" s="55" t="s">
        <v>579</v>
      </c>
      <c r="P47" s="47" t="s">
        <v>581</v>
      </c>
      <c r="Q47" s="55" t="s">
        <v>583</v>
      </c>
      <c r="R47" s="19" t="s">
        <v>491</v>
      </c>
    </row>
    <row r="48" spans="2:19" ht="38.25" x14ac:dyDescent="0.2">
      <c r="B48" s="62">
        <v>4</v>
      </c>
      <c r="C48" s="55">
        <v>1</v>
      </c>
      <c r="D48" s="55">
        <v>250</v>
      </c>
      <c r="E48" s="55" t="s">
        <v>361</v>
      </c>
      <c r="F48" s="20">
        <v>145</v>
      </c>
      <c r="G48" s="21" t="s">
        <v>4</v>
      </c>
      <c r="H48" s="20">
        <v>130</v>
      </c>
      <c r="I48" s="21" t="s">
        <v>4</v>
      </c>
      <c r="J48" s="20">
        <v>120</v>
      </c>
      <c r="K48" s="21" t="s">
        <v>4</v>
      </c>
      <c r="L48" s="20">
        <v>45</v>
      </c>
      <c r="M48" s="21" t="s">
        <v>4</v>
      </c>
      <c r="N48" s="27">
        <f>(F48+H48+J48+L48)/4</f>
        <v>110</v>
      </c>
      <c r="O48" s="21" t="s">
        <v>580</v>
      </c>
      <c r="P48" s="48"/>
      <c r="Q48" s="24">
        <f>N48-N48*P48</f>
        <v>110</v>
      </c>
      <c r="R48" s="25">
        <f>Q48*D48</f>
        <v>27500</v>
      </c>
    </row>
    <row r="49" spans="2:19" ht="25.5" x14ac:dyDescent="0.2">
      <c r="B49" s="62"/>
      <c r="C49" s="55">
        <v>2</v>
      </c>
      <c r="D49" s="55" t="s">
        <v>592</v>
      </c>
      <c r="E49" s="55" t="s">
        <v>362</v>
      </c>
      <c r="F49" s="21" t="s">
        <v>4</v>
      </c>
      <c r="G49" s="26">
        <v>0.1</v>
      </c>
      <c r="H49" s="21" t="s">
        <v>4</v>
      </c>
      <c r="I49" s="26">
        <v>0.1</v>
      </c>
      <c r="J49" s="21" t="s">
        <v>4</v>
      </c>
      <c r="K49" s="26">
        <v>0.1</v>
      </c>
      <c r="L49" s="21" t="s">
        <v>4</v>
      </c>
      <c r="M49" s="26"/>
      <c r="N49" s="21" t="s">
        <v>4</v>
      </c>
      <c r="O49" s="23">
        <f>SUM(G49+I49+K49)/3</f>
        <v>0.1</v>
      </c>
      <c r="P49" s="46"/>
      <c r="Q49" s="45" t="s">
        <v>4</v>
      </c>
      <c r="R49" s="25">
        <v>10000</v>
      </c>
      <c r="S49" s="18" t="str">
        <f t="shared" si="0"/>
        <v>% ABAIXO DO MINIMO</v>
      </c>
    </row>
    <row r="50" spans="2:19" ht="25.5" x14ac:dyDescent="0.2">
      <c r="B50" s="62"/>
      <c r="C50" s="55">
        <v>3</v>
      </c>
      <c r="D50" s="55" t="s">
        <v>592</v>
      </c>
      <c r="E50" s="55" t="s">
        <v>363</v>
      </c>
      <c r="F50" s="21" t="s">
        <v>4</v>
      </c>
      <c r="G50" s="26">
        <v>0.15</v>
      </c>
      <c r="H50" s="21" t="s">
        <v>4</v>
      </c>
      <c r="I50" s="26">
        <v>0.1</v>
      </c>
      <c r="J50" s="21" t="s">
        <v>4</v>
      </c>
      <c r="K50" s="26">
        <v>0.1</v>
      </c>
      <c r="L50" s="21" t="s">
        <v>4</v>
      </c>
      <c r="M50" s="26"/>
      <c r="N50" s="21" t="s">
        <v>4</v>
      </c>
      <c r="O50" s="23">
        <f>SUM(G50+I50+K50)/3</f>
        <v>0.12</v>
      </c>
      <c r="P50" s="46"/>
      <c r="Q50" s="45" t="s">
        <v>4</v>
      </c>
      <c r="R50" s="25">
        <v>10000</v>
      </c>
      <c r="S50" s="18" t="str">
        <f t="shared" si="0"/>
        <v>% ABAIXO DO MINIMO</v>
      </c>
    </row>
    <row r="51" spans="2:19" ht="25.5" x14ac:dyDescent="0.2">
      <c r="B51" s="62"/>
      <c r="C51" s="55">
        <v>4</v>
      </c>
      <c r="D51" s="55" t="s">
        <v>592</v>
      </c>
      <c r="E51" s="55" t="s">
        <v>364</v>
      </c>
      <c r="F51" s="21" t="s">
        <v>4</v>
      </c>
      <c r="G51" s="26">
        <v>0.3</v>
      </c>
      <c r="H51" s="21" t="s">
        <v>4</v>
      </c>
      <c r="I51" s="26">
        <v>0.04</v>
      </c>
      <c r="J51" s="21" t="s">
        <v>4</v>
      </c>
      <c r="K51" s="26">
        <v>0.05</v>
      </c>
      <c r="L51" s="21" t="s">
        <v>4</v>
      </c>
      <c r="M51" s="26"/>
      <c r="N51" s="21" t="s">
        <v>4</v>
      </c>
      <c r="O51" s="23">
        <f>SUM(G51+I51+K51)/3</f>
        <v>0.13</v>
      </c>
      <c r="P51" s="46"/>
      <c r="Q51" s="45" t="s">
        <v>4</v>
      </c>
      <c r="R51" s="25">
        <v>10000</v>
      </c>
      <c r="S51" s="18" t="str">
        <f t="shared" si="0"/>
        <v>% ABAIXO DO MINIMO</v>
      </c>
    </row>
    <row r="52" spans="2:19" x14ac:dyDescent="0.2">
      <c r="B52" s="28"/>
      <c r="C52" s="58" t="s">
        <v>495</v>
      </c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60"/>
      <c r="P52" s="54"/>
      <c r="Q52" s="54"/>
      <c r="R52" s="25">
        <f>SUM(R48:R51)</f>
        <v>57500</v>
      </c>
    </row>
    <row r="53" spans="2:19" x14ac:dyDescent="0.2">
      <c r="B53" s="3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29"/>
    </row>
    <row r="54" spans="2:19" x14ac:dyDescent="0.2">
      <c r="C54" s="36"/>
      <c r="D54" s="36"/>
      <c r="E54" s="37" t="s">
        <v>584</v>
      </c>
      <c r="O54" s="42" t="s">
        <v>589</v>
      </c>
      <c r="P54" s="42" t="s">
        <v>590</v>
      </c>
    </row>
    <row r="55" spans="2:19" x14ac:dyDescent="0.2">
      <c r="B55" s="36"/>
      <c r="C55" s="36"/>
      <c r="D55" s="36"/>
      <c r="E55" s="37" t="s">
        <v>585</v>
      </c>
      <c r="O55" s="38">
        <f>SUM(P49+P50+P51)/3</f>
        <v>0</v>
      </c>
      <c r="P55" s="38">
        <f>P48</f>
        <v>0</v>
      </c>
    </row>
    <row r="56" spans="2:19" x14ac:dyDescent="0.2">
      <c r="B56" s="36"/>
      <c r="C56" s="36"/>
      <c r="D56" s="36"/>
      <c r="E56" s="37" t="s">
        <v>586</v>
      </c>
      <c r="O56" s="43" t="s">
        <v>588</v>
      </c>
      <c r="P56" s="44">
        <f>0.6*O55+0.4*P55</f>
        <v>0</v>
      </c>
    </row>
    <row r="57" spans="2:19" x14ac:dyDescent="0.2">
      <c r="B57" s="36"/>
      <c r="C57" s="36"/>
      <c r="D57" s="36"/>
      <c r="E57" s="37" t="s">
        <v>587</v>
      </c>
    </row>
    <row r="58" spans="2:19" x14ac:dyDescent="0.2">
      <c r="B58" s="36"/>
      <c r="C58" s="36"/>
      <c r="D58" s="36"/>
      <c r="E58" s="50"/>
    </row>
    <row r="59" spans="2:19" x14ac:dyDescent="0.2">
      <c r="B59" s="36"/>
      <c r="C59" s="36"/>
      <c r="D59" s="36"/>
      <c r="E59" s="50"/>
    </row>
    <row r="60" spans="2:19" x14ac:dyDescent="0.2">
      <c r="B60" s="36"/>
      <c r="C60" s="36"/>
      <c r="D60" s="36"/>
      <c r="E60" s="50"/>
    </row>
    <row r="61" spans="2:19" x14ac:dyDescent="0.2">
      <c r="B61" s="36"/>
      <c r="C61" s="36"/>
      <c r="D61" s="36"/>
      <c r="E61" s="36"/>
    </row>
    <row r="63" spans="2:19" ht="15" customHeight="1" x14ac:dyDescent="0.2">
      <c r="B63" s="61" t="s">
        <v>555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</row>
    <row r="64" spans="2:19" ht="63.75" x14ac:dyDescent="0.2">
      <c r="B64" s="55" t="s">
        <v>0</v>
      </c>
      <c r="C64" s="55" t="s">
        <v>1</v>
      </c>
      <c r="D64" s="55" t="s">
        <v>591</v>
      </c>
      <c r="E64" s="55" t="s">
        <v>2</v>
      </c>
      <c r="F64" s="55" t="s">
        <v>8</v>
      </c>
      <c r="G64" s="55" t="s">
        <v>9</v>
      </c>
      <c r="H64" s="55" t="s">
        <v>8</v>
      </c>
      <c r="I64" s="55" t="s">
        <v>9</v>
      </c>
      <c r="J64" s="55" t="s">
        <v>8</v>
      </c>
      <c r="K64" s="55" t="s">
        <v>9</v>
      </c>
      <c r="L64" s="55" t="s">
        <v>8</v>
      </c>
      <c r="M64" s="55" t="s">
        <v>9</v>
      </c>
      <c r="N64" s="55" t="s">
        <v>8</v>
      </c>
      <c r="O64" s="55" t="s">
        <v>579</v>
      </c>
      <c r="P64" s="47" t="s">
        <v>581</v>
      </c>
      <c r="Q64" s="55" t="s">
        <v>583</v>
      </c>
      <c r="R64" s="19" t="s">
        <v>491</v>
      </c>
    </row>
    <row r="65" spans="2:19" ht="38.25" x14ac:dyDescent="0.2">
      <c r="B65" s="62">
        <v>5</v>
      </c>
      <c r="C65" s="55">
        <v>1</v>
      </c>
      <c r="D65" s="55">
        <v>200</v>
      </c>
      <c r="E65" s="55" t="s">
        <v>365</v>
      </c>
      <c r="F65" s="20">
        <v>145</v>
      </c>
      <c r="G65" s="21" t="s">
        <v>4</v>
      </c>
      <c r="H65" s="20">
        <v>130</v>
      </c>
      <c r="I65" s="21" t="s">
        <v>4</v>
      </c>
      <c r="J65" s="20">
        <v>120</v>
      </c>
      <c r="K65" s="21" t="s">
        <v>4</v>
      </c>
      <c r="L65" s="20">
        <v>50</v>
      </c>
      <c r="M65" s="21" t="s">
        <v>4</v>
      </c>
      <c r="N65" s="27">
        <f>(F65+H65+J65+L65)/4</f>
        <v>111.25</v>
      </c>
      <c r="O65" s="21" t="s">
        <v>580</v>
      </c>
      <c r="P65" s="48"/>
      <c r="Q65" s="24">
        <f>N65-N65*P65</f>
        <v>111.25</v>
      </c>
      <c r="R65" s="25">
        <f>Q65*D65</f>
        <v>22250</v>
      </c>
    </row>
    <row r="66" spans="2:19" ht="25.5" x14ac:dyDescent="0.2">
      <c r="B66" s="62"/>
      <c r="C66" s="55">
        <v>2</v>
      </c>
      <c r="D66" s="55" t="s">
        <v>592</v>
      </c>
      <c r="E66" s="55" t="s">
        <v>366</v>
      </c>
      <c r="F66" s="21" t="s">
        <v>4</v>
      </c>
      <c r="G66" s="26">
        <v>0.1</v>
      </c>
      <c r="H66" s="21" t="s">
        <v>4</v>
      </c>
      <c r="I66" s="26">
        <v>0.1</v>
      </c>
      <c r="J66" s="21" t="s">
        <v>4</v>
      </c>
      <c r="K66" s="26">
        <v>0.1</v>
      </c>
      <c r="L66" s="21" t="s">
        <v>4</v>
      </c>
      <c r="M66" s="26"/>
      <c r="N66" s="21" t="s">
        <v>4</v>
      </c>
      <c r="O66" s="23">
        <f>SUM(G66+I66+K66)/3</f>
        <v>0.1</v>
      </c>
      <c r="P66" s="46"/>
      <c r="Q66" s="45" t="s">
        <v>4</v>
      </c>
      <c r="R66" s="25">
        <v>15000</v>
      </c>
      <c r="S66" s="18" t="str">
        <f t="shared" si="0"/>
        <v>% ABAIXO DO MINIMO</v>
      </c>
    </row>
    <row r="67" spans="2:19" ht="25.5" x14ac:dyDescent="0.2">
      <c r="B67" s="62"/>
      <c r="C67" s="55">
        <v>3</v>
      </c>
      <c r="D67" s="55" t="s">
        <v>592</v>
      </c>
      <c r="E67" s="55" t="s">
        <v>367</v>
      </c>
      <c r="F67" s="21" t="s">
        <v>4</v>
      </c>
      <c r="G67" s="26">
        <v>0.15</v>
      </c>
      <c r="H67" s="21" t="s">
        <v>4</v>
      </c>
      <c r="I67" s="26">
        <v>0.1</v>
      </c>
      <c r="J67" s="21" t="s">
        <v>4</v>
      </c>
      <c r="K67" s="26">
        <v>0.1</v>
      </c>
      <c r="L67" s="21" t="s">
        <v>4</v>
      </c>
      <c r="M67" s="26"/>
      <c r="N67" s="21" t="s">
        <v>4</v>
      </c>
      <c r="O67" s="23">
        <f>SUM(G67+I67+K67)/3</f>
        <v>0.12</v>
      </c>
      <c r="P67" s="46"/>
      <c r="Q67" s="45" t="s">
        <v>4</v>
      </c>
      <c r="R67" s="25">
        <v>10000</v>
      </c>
      <c r="S67" s="18" t="str">
        <f t="shared" si="0"/>
        <v>% ABAIXO DO MINIMO</v>
      </c>
    </row>
    <row r="68" spans="2:19" ht="25.5" x14ac:dyDescent="0.2">
      <c r="B68" s="62"/>
      <c r="C68" s="55">
        <v>4</v>
      </c>
      <c r="D68" s="55" t="s">
        <v>592</v>
      </c>
      <c r="E68" s="55" t="s">
        <v>368</v>
      </c>
      <c r="F68" s="21" t="s">
        <v>4</v>
      </c>
      <c r="G68" s="26">
        <v>0.3</v>
      </c>
      <c r="H68" s="21" t="s">
        <v>4</v>
      </c>
      <c r="I68" s="26">
        <v>0.04</v>
      </c>
      <c r="J68" s="21" t="s">
        <v>4</v>
      </c>
      <c r="K68" s="26">
        <v>0.05</v>
      </c>
      <c r="L68" s="21" t="s">
        <v>4</v>
      </c>
      <c r="M68" s="26"/>
      <c r="N68" s="21" t="s">
        <v>4</v>
      </c>
      <c r="O68" s="23">
        <f>SUM(G68+I68+K68)/3</f>
        <v>0.13</v>
      </c>
      <c r="P68" s="46"/>
      <c r="Q68" s="45" t="s">
        <v>4</v>
      </c>
      <c r="R68" s="25">
        <v>10000</v>
      </c>
      <c r="S68" s="18" t="str">
        <f t="shared" si="0"/>
        <v>% ABAIXO DO MINIMO</v>
      </c>
    </row>
    <row r="69" spans="2:19" x14ac:dyDescent="0.2">
      <c r="B69" s="55"/>
      <c r="C69" s="58" t="s">
        <v>496</v>
      </c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60"/>
      <c r="P69" s="54"/>
      <c r="Q69" s="54"/>
      <c r="R69" s="25">
        <f>SUM(R65:R68)</f>
        <v>57250</v>
      </c>
    </row>
    <row r="70" spans="2:19" x14ac:dyDescent="0.2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29"/>
    </row>
    <row r="71" spans="2:19" x14ac:dyDescent="0.2">
      <c r="C71" s="36"/>
      <c r="D71" s="36"/>
      <c r="E71" s="37" t="s">
        <v>584</v>
      </c>
      <c r="O71" s="42" t="s">
        <v>589</v>
      </c>
      <c r="P71" s="42" t="s">
        <v>590</v>
      </c>
    </row>
    <row r="72" spans="2:19" x14ac:dyDescent="0.2">
      <c r="B72" s="36"/>
      <c r="C72" s="36"/>
      <c r="D72" s="36"/>
      <c r="E72" s="37" t="s">
        <v>585</v>
      </c>
      <c r="O72" s="38">
        <f>SUM(P66+P67+P68)/3</f>
        <v>0</v>
      </c>
      <c r="P72" s="38">
        <f>P65</f>
        <v>0</v>
      </c>
    </row>
    <row r="73" spans="2:19" x14ac:dyDescent="0.2">
      <c r="B73" s="36"/>
      <c r="C73" s="36"/>
      <c r="D73" s="36"/>
      <c r="E73" s="37" t="s">
        <v>586</v>
      </c>
      <c r="O73" s="43" t="s">
        <v>588</v>
      </c>
      <c r="P73" s="44">
        <f>0.6*O72+0.4*P72</f>
        <v>0</v>
      </c>
    </row>
    <row r="74" spans="2:19" x14ac:dyDescent="0.2">
      <c r="B74" s="36"/>
      <c r="C74" s="36"/>
      <c r="D74" s="36"/>
      <c r="E74" s="37" t="s">
        <v>587</v>
      </c>
    </row>
    <row r="75" spans="2:19" x14ac:dyDescent="0.2">
      <c r="B75" s="36"/>
      <c r="C75" s="36"/>
      <c r="D75" s="36"/>
      <c r="E75" s="36"/>
    </row>
    <row r="77" spans="2:19" ht="15" customHeight="1" x14ac:dyDescent="0.2">
      <c r="B77" s="61" t="s">
        <v>563</v>
      </c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</row>
    <row r="78" spans="2:19" ht="63.75" x14ac:dyDescent="0.2">
      <c r="B78" s="55" t="s">
        <v>0</v>
      </c>
      <c r="C78" s="55" t="s">
        <v>1</v>
      </c>
      <c r="D78" s="55" t="s">
        <v>591</v>
      </c>
      <c r="E78" s="55" t="s">
        <v>2</v>
      </c>
      <c r="F78" s="55" t="s">
        <v>8</v>
      </c>
      <c r="G78" s="55" t="s">
        <v>9</v>
      </c>
      <c r="H78" s="55" t="s">
        <v>8</v>
      </c>
      <c r="I78" s="55" t="s">
        <v>9</v>
      </c>
      <c r="J78" s="55"/>
      <c r="K78" s="55"/>
      <c r="L78" s="55"/>
      <c r="M78" s="55"/>
      <c r="N78" s="55" t="s">
        <v>8</v>
      </c>
      <c r="O78" s="55" t="s">
        <v>579</v>
      </c>
      <c r="P78" s="47" t="s">
        <v>581</v>
      </c>
      <c r="Q78" s="55" t="s">
        <v>583</v>
      </c>
      <c r="R78" s="19" t="s">
        <v>491</v>
      </c>
    </row>
    <row r="79" spans="2:19" ht="38.25" x14ac:dyDescent="0.2">
      <c r="B79" s="62">
        <v>6</v>
      </c>
      <c r="C79" s="55">
        <v>1</v>
      </c>
      <c r="D79" s="55">
        <v>500</v>
      </c>
      <c r="E79" s="55" t="s">
        <v>369</v>
      </c>
      <c r="F79" s="20">
        <v>110</v>
      </c>
      <c r="G79" s="21" t="s">
        <v>4</v>
      </c>
      <c r="H79" s="20">
        <v>100</v>
      </c>
      <c r="I79" s="21" t="s">
        <v>4</v>
      </c>
      <c r="J79" s="20"/>
      <c r="K79" s="21"/>
      <c r="L79" s="21"/>
      <c r="M79" s="21"/>
      <c r="N79" s="27">
        <f>(F79+H79)/2</f>
        <v>105</v>
      </c>
      <c r="O79" s="21" t="s">
        <v>580</v>
      </c>
      <c r="P79" s="48"/>
      <c r="Q79" s="24">
        <f>N79-N79*P79</f>
        <v>105</v>
      </c>
      <c r="R79" s="25">
        <f>Q79*D79</f>
        <v>52500</v>
      </c>
    </row>
    <row r="80" spans="2:19" ht="38.25" x14ac:dyDescent="0.2">
      <c r="B80" s="62"/>
      <c r="C80" s="55">
        <v>2</v>
      </c>
      <c r="D80" s="55" t="s">
        <v>592</v>
      </c>
      <c r="E80" s="55" t="s">
        <v>370</v>
      </c>
      <c r="F80" s="21" t="s">
        <v>4</v>
      </c>
      <c r="G80" s="26">
        <v>0.1</v>
      </c>
      <c r="H80" s="21" t="s">
        <v>4</v>
      </c>
      <c r="I80" s="26">
        <v>0.1</v>
      </c>
      <c r="J80" s="21"/>
      <c r="K80" s="26"/>
      <c r="L80" s="26"/>
      <c r="M80" s="26"/>
      <c r="N80" s="21" t="s">
        <v>4</v>
      </c>
      <c r="O80" s="23">
        <f>(G80+I80)/2</f>
        <v>0.1</v>
      </c>
      <c r="P80" s="46"/>
      <c r="Q80" s="45" t="s">
        <v>4</v>
      </c>
      <c r="R80" s="25">
        <v>20000</v>
      </c>
      <c r="S80" s="18" t="str">
        <f t="shared" ref="S80:S139" si="1">IF(P80&gt;=O80,"CORRETO","% ABAIXO DO MINIMO")</f>
        <v>% ABAIXO DO MINIMO</v>
      </c>
    </row>
    <row r="81" spans="2:19" ht="38.25" x14ac:dyDescent="0.2">
      <c r="B81" s="62"/>
      <c r="C81" s="55">
        <v>3</v>
      </c>
      <c r="D81" s="55" t="s">
        <v>592</v>
      </c>
      <c r="E81" s="55" t="s">
        <v>371</v>
      </c>
      <c r="F81" s="21" t="s">
        <v>4</v>
      </c>
      <c r="G81" s="26">
        <v>0.1</v>
      </c>
      <c r="H81" s="21" t="s">
        <v>4</v>
      </c>
      <c r="I81" s="26">
        <v>0.1</v>
      </c>
      <c r="J81" s="21"/>
      <c r="K81" s="26"/>
      <c r="L81" s="26"/>
      <c r="M81" s="26"/>
      <c r="N81" s="21" t="s">
        <v>4</v>
      </c>
      <c r="O81" s="23">
        <f>(G81+I81)/2</f>
        <v>0.1</v>
      </c>
      <c r="P81" s="46"/>
      <c r="Q81" s="45" t="s">
        <v>4</v>
      </c>
      <c r="R81" s="25">
        <v>15000</v>
      </c>
      <c r="S81" s="18" t="str">
        <f t="shared" si="1"/>
        <v>% ABAIXO DO MINIMO</v>
      </c>
    </row>
    <row r="82" spans="2:19" ht="38.25" x14ac:dyDescent="0.2">
      <c r="B82" s="62"/>
      <c r="C82" s="55">
        <v>4</v>
      </c>
      <c r="D82" s="55" t="s">
        <v>592</v>
      </c>
      <c r="E82" s="55" t="s">
        <v>372</v>
      </c>
      <c r="F82" s="21" t="s">
        <v>4</v>
      </c>
      <c r="G82" s="26">
        <v>0.03</v>
      </c>
      <c r="H82" s="21" t="s">
        <v>4</v>
      </c>
      <c r="I82" s="26">
        <v>0.05</v>
      </c>
      <c r="J82" s="21"/>
      <c r="K82" s="26"/>
      <c r="L82" s="26"/>
      <c r="M82" s="26"/>
      <c r="N82" s="21" t="s">
        <v>4</v>
      </c>
      <c r="O82" s="23">
        <f>(G82+I82)/2</f>
        <v>0.04</v>
      </c>
      <c r="P82" s="46"/>
      <c r="Q82" s="45" t="s">
        <v>4</v>
      </c>
      <c r="R82" s="25">
        <v>15000</v>
      </c>
      <c r="S82" s="18" t="str">
        <f t="shared" si="1"/>
        <v>% ABAIXO DO MINIMO</v>
      </c>
    </row>
    <row r="83" spans="2:19" x14ac:dyDescent="0.2">
      <c r="B83" s="28"/>
      <c r="C83" s="58" t="s">
        <v>497</v>
      </c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60"/>
      <c r="P83" s="54"/>
      <c r="Q83" s="54"/>
      <c r="R83" s="25">
        <f>SUM(R79:R82)</f>
        <v>102500</v>
      </c>
    </row>
    <row r="84" spans="2:19" x14ac:dyDescent="0.2">
      <c r="B84" s="3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29"/>
    </row>
    <row r="85" spans="2:19" x14ac:dyDescent="0.2">
      <c r="C85" s="36"/>
      <c r="D85" s="36"/>
      <c r="E85" s="37" t="s">
        <v>584</v>
      </c>
      <c r="O85" s="42" t="s">
        <v>589</v>
      </c>
      <c r="P85" s="42" t="s">
        <v>590</v>
      </c>
    </row>
    <row r="86" spans="2:19" x14ac:dyDescent="0.2">
      <c r="B86" s="36"/>
      <c r="C86" s="36"/>
      <c r="D86" s="36"/>
      <c r="E86" s="37" t="s">
        <v>585</v>
      </c>
      <c r="O86" s="38">
        <f>SUM(P80+P81+P82)/3</f>
        <v>0</v>
      </c>
      <c r="P86" s="38">
        <f>P79</f>
        <v>0</v>
      </c>
    </row>
    <row r="87" spans="2:19" x14ac:dyDescent="0.2">
      <c r="B87" s="36"/>
      <c r="C87" s="36"/>
      <c r="D87" s="36"/>
      <c r="E87" s="37" t="s">
        <v>586</v>
      </c>
      <c r="O87" s="43" t="s">
        <v>588</v>
      </c>
      <c r="P87" s="44">
        <f>0.6*O86+0.4*P86</f>
        <v>0</v>
      </c>
    </row>
    <row r="88" spans="2:19" x14ac:dyDescent="0.2">
      <c r="B88" s="36"/>
      <c r="C88" s="36"/>
      <c r="D88" s="36"/>
      <c r="E88" s="37" t="s">
        <v>587</v>
      </c>
    </row>
    <row r="89" spans="2:19" x14ac:dyDescent="0.2">
      <c r="B89" s="36"/>
      <c r="C89" s="36"/>
      <c r="D89" s="36"/>
      <c r="E89" s="50"/>
    </row>
    <row r="90" spans="2:19" x14ac:dyDescent="0.2">
      <c r="B90" s="36"/>
      <c r="C90" s="36"/>
      <c r="D90" s="36"/>
      <c r="E90" s="50"/>
    </row>
    <row r="91" spans="2:19" x14ac:dyDescent="0.2">
      <c r="B91" s="36"/>
      <c r="C91" s="36"/>
      <c r="D91" s="36"/>
      <c r="E91" s="36"/>
    </row>
    <row r="93" spans="2:19" ht="15" customHeight="1" x14ac:dyDescent="0.2">
      <c r="B93" s="61" t="s">
        <v>564</v>
      </c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</row>
    <row r="94" spans="2:19" ht="63.75" x14ac:dyDescent="0.2">
      <c r="B94" s="55" t="s">
        <v>0</v>
      </c>
      <c r="C94" s="55" t="s">
        <v>1</v>
      </c>
      <c r="D94" s="55" t="s">
        <v>591</v>
      </c>
      <c r="E94" s="55" t="s">
        <v>2</v>
      </c>
      <c r="F94" s="55" t="s">
        <v>8</v>
      </c>
      <c r="G94" s="55" t="s">
        <v>9</v>
      </c>
      <c r="H94" s="55" t="s">
        <v>8</v>
      </c>
      <c r="I94" s="55" t="s">
        <v>9</v>
      </c>
      <c r="J94" s="55"/>
      <c r="K94" s="55"/>
      <c r="L94" s="55"/>
      <c r="M94" s="55"/>
      <c r="N94" s="55" t="s">
        <v>8</v>
      </c>
      <c r="O94" s="55" t="s">
        <v>579</v>
      </c>
      <c r="P94" s="47" t="s">
        <v>581</v>
      </c>
      <c r="Q94" s="55" t="s">
        <v>583</v>
      </c>
      <c r="R94" s="19" t="s">
        <v>491</v>
      </c>
    </row>
    <row r="95" spans="2:19" ht="38.25" x14ac:dyDescent="0.2">
      <c r="B95" s="62">
        <v>7</v>
      </c>
      <c r="C95" s="55">
        <v>1</v>
      </c>
      <c r="D95" s="55">
        <v>200</v>
      </c>
      <c r="E95" s="55" t="s">
        <v>373</v>
      </c>
      <c r="F95" s="20">
        <v>110</v>
      </c>
      <c r="G95" s="21" t="s">
        <v>4</v>
      </c>
      <c r="H95" s="20">
        <v>100</v>
      </c>
      <c r="I95" s="21" t="s">
        <v>4</v>
      </c>
      <c r="J95" s="20"/>
      <c r="K95" s="21"/>
      <c r="L95" s="21"/>
      <c r="M95" s="21"/>
      <c r="N95" s="27">
        <f>(F95+H95)/2</f>
        <v>105</v>
      </c>
      <c r="O95" s="21" t="s">
        <v>580</v>
      </c>
      <c r="P95" s="48"/>
      <c r="Q95" s="24">
        <f>N95-N95*P95</f>
        <v>105</v>
      </c>
      <c r="R95" s="25">
        <f>Q95*D95</f>
        <v>21000</v>
      </c>
    </row>
    <row r="96" spans="2:19" ht="38.25" x14ac:dyDescent="0.2">
      <c r="B96" s="62"/>
      <c r="C96" s="55">
        <v>2</v>
      </c>
      <c r="D96" s="55" t="s">
        <v>592</v>
      </c>
      <c r="E96" s="55" t="s">
        <v>374</v>
      </c>
      <c r="F96" s="21" t="s">
        <v>4</v>
      </c>
      <c r="G96" s="26">
        <v>0.1</v>
      </c>
      <c r="H96" s="21" t="s">
        <v>4</v>
      </c>
      <c r="I96" s="26">
        <v>0.1</v>
      </c>
      <c r="J96" s="21"/>
      <c r="K96" s="26"/>
      <c r="L96" s="26"/>
      <c r="M96" s="26"/>
      <c r="N96" s="21" t="s">
        <v>4</v>
      </c>
      <c r="O96" s="23">
        <f>(G96+I96)/2</f>
        <v>0.1</v>
      </c>
      <c r="P96" s="46"/>
      <c r="Q96" s="45" t="s">
        <v>4</v>
      </c>
      <c r="R96" s="25">
        <v>15000</v>
      </c>
      <c r="S96" s="18" t="str">
        <f t="shared" si="1"/>
        <v>% ABAIXO DO MINIMO</v>
      </c>
    </row>
    <row r="97" spans="2:19" ht="38.25" x14ac:dyDescent="0.2">
      <c r="B97" s="62"/>
      <c r="C97" s="55">
        <v>3</v>
      </c>
      <c r="D97" s="55" t="s">
        <v>592</v>
      </c>
      <c r="E97" s="55" t="s">
        <v>375</v>
      </c>
      <c r="F97" s="21" t="s">
        <v>4</v>
      </c>
      <c r="G97" s="26">
        <v>0.1</v>
      </c>
      <c r="H97" s="21" t="s">
        <v>4</v>
      </c>
      <c r="I97" s="26">
        <v>0.1</v>
      </c>
      <c r="J97" s="21"/>
      <c r="K97" s="26"/>
      <c r="L97" s="26"/>
      <c r="M97" s="26"/>
      <c r="N97" s="21" t="s">
        <v>4</v>
      </c>
      <c r="O97" s="23">
        <f>(G97+I97)/2</f>
        <v>0.1</v>
      </c>
      <c r="P97" s="46"/>
      <c r="Q97" s="45" t="s">
        <v>4</v>
      </c>
      <c r="R97" s="25">
        <v>10000</v>
      </c>
      <c r="S97" s="18" t="str">
        <f t="shared" si="1"/>
        <v>% ABAIXO DO MINIMO</v>
      </c>
    </row>
    <row r="98" spans="2:19" ht="38.25" x14ac:dyDescent="0.2">
      <c r="B98" s="62"/>
      <c r="C98" s="55">
        <v>4</v>
      </c>
      <c r="D98" s="55" t="s">
        <v>592</v>
      </c>
      <c r="E98" s="55" t="s">
        <v>376</v>
      </c>
      <c r="F98" s="21" t="s">
        <v>4</v>
      </c>
      <c r="G98" s="26">
        <v>0.03</v>
      </c>
      <c r="H98" s="21" t="s">
        <v>4</v>
      </c>
      <c r="I98" s="26">
        <v>0.05</v>
      </c>
      <c r="J98" s="21"/>
      <c r="K98" s="26"/>
      <c r="L98" s="26"/>
      <c r="M98" s="26"/>
      <c r="N98" s="21" t="s">
        <v>4</v>
      </c>
      <c r="O98" s="23">
        <f>(G98+I98)/2</f>
        <v>0.04</v>
      </c>
      <c r="P98" s="46"/>
      <c r="Q98" s="45" t="s">
        <v>4</v>
      </c>
      <c r="R98" s="25">
        <v>10000</v>
      </c>
      <c r="S98" s="18" t="str">
        <f t="shared" si="1"/>
        <v>% ABAIXO DO MINIMO</v>
      </c>
    </row>
    <row r="99" spans="2:19" x14ac:dyDescent="0.2">
      <c r="B99" s="28"/>
      <c r="C99" s="58" t="s">
        <v>498</v>
      </c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60"/>
      <c r="P99" s="54"/>
      <c r="Q99" s="54"/>
      <c r="R99" s="25">
        <f>SUM(R95:R98)</f>
        <v>56000</v>
      </c>
    </row>
    <row r="100" spans="2:19" x14ac:dyDescent="0.2">
      <c r="B100" s="3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29"/>
    </row>
    <row r="101" spans="2:19" x14ac:dyDescent="0.2">
      <c r="C101" s="36"/>
      <c r="D101" s="36"/>
      <c r="E101" s="37" t="s">
        <v>584</v>
      </c>
      <c r="O101" s="42" t="s">
        <v>589</v>
      </c>
      <c r="P101" s="42" t="s">
        <v>590</v>
      </c>
    </row>
    <row r="102" spans="2:19" x14ac:dyDescent="0.2">
      <c r="B102" s="36"/>
      <c r="C102" s="36"/>
      <c r="D102" s="36"/>
      <c r="E102" s="37" t="s">
        <v>585</v>
      </c>
      <c r="O102" s="38">
        <f>SUM(P96+P97+P98)/3</f>
        <v>0</v>
      </c>
      <c r="P102" s="38">
        <f>P95</f>
        <v>0</v>
      </c>
    </row>
    <row r="103" spans="2:19" x14ac:dyDescent="0.2">
      <c r="B103" s="36"/>
      <c r="C103" s="36"/>
      <c r="D103" s="36"/>
      <c r="E103" s="37" t="s">
        <v>586</v>
      </c>
      <c r="O103" s="43" t="s">
        <v>588</v>
      </c>
      <c r="P103" s="44">
        <f>0.6*O102+0.4*P102</f>
        <v>0</v>
      </c>
    </row>
    <row r="104" spans="2:19" x14ac:dyDescent="0.2">
      <c r="B104" s="36"/>
      <c r="C104" s="36"/>
      <c r="D104" s="36"/>
      <c r="E104" s="37" t="s">
        <v>587</v>
      </c>
    </row>
    <row r="105" spans="2:19" x14ac:dyDescent="0.2">
      <c r="B105" s="36"/>
      <c r="C105" s="36"/>
      <c r="D105" s="36"/>
      <c r="E105" s="36"/>
    </row>
    <row r="107" spans="2:19" ht="21.75" customHeight="1" x14ac:dyDescent="0.2">
      <c r="B107" s="61" t="s">
        <v>565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</row>
    <row r="108" spans="2:19" ht="63.75" x14ac:dyDescent="0.2">
      <c r="B108" s="55" t="s">
        <v>0</v>
      </c>
      <c r="C108" s="55" t="s">
        <v>1</v>
      </c>
      <c r="D108" s="55" t="s">
        <v>591</v>
      </c>
      <c r="E108" s="55" t="s">
        <v>2</v>
      </c>
      <c r="F108" s="55" t="s">
        <v>8</v>
      </c>
      <c r="G108" s="55" t="s">
        <v>9</v>
      </c>
      <c r="H108" s="55" t="s">
        <v>8</v>
      </c>
      <c r="I108" s="55" t="s">
        <v>9</v>
      </c>
      <c r="J108" s="55"/>
      <c r="K108" s="55"/>
      <c r="L108" s="55"/>
      <c r="M108" s="55"/>
      <c r="N108" s="55" t="s">
        <v>8</v>
      </c>
      <c r="O108" s="55" t="s">
        <v>579</v>
      </c>
      <c r="P108" s="47" t="s">
        <v>581</v>
      </c>
      <c r="Q108" s="55" t="s">
        <v>583</v>
      </c>
      <c r="R108" s="19" t="s">
        <v>491</v>
      </c>
    </row>
    <row r="109" spans="2:19" ht="38.25" x14ac:dyDescent="0.2">
      <c r="B109" s="62">
        <v>8</v>
      </c>
      <c r="C109" s="55">
        <v>1</v>
      </c>
      <c r="D109" s="55">
        <v>150</v>
      </c>
      <c r="E109" s="55" t="s">
        <v>373</v>
      </c>
      <c r="F109" s="20">
        <v>110</v>
      </c>
      <c r="G109" s="21" t="s">
        <v>4</v>
      </c>
      <c r="H109" s="20">
        <v>100</v>
      </c>
      <c r="I109" s="21" t="s">
        <v>4</v>
      </c>
      <c r="J109" s="20"/>
      <c r="K109" s="21"/>
      <c r="L109" s="21"/>
      <c r="M109" s="21"/>
      <c r="N109" s="27">
        <f>(F109+H109)/2</f>
        <v>105</v>
      </c>
      <c r="O109" s="21" t="s">
        <v>580</v>
      </c>
      <c r="P109" s="48"/>
      <c r="Q109" s="24">
        <f>N109-N109*P109</f>
        <v>105</v>
      </c>
      <c r="R109" s="25">
        <f>Q109*D109</f>
        <v>15750</v>
      </c>
    </row>
    <row r="110" spans="2:19" ht="38.25" x14ac:dyDescent="0.2">
      <c r="B110" s="62"/>
      <c r="C110" s="55">
        <v>2</v>
      </c>
      <c r="D110" s="55" t="s">
        <v>592</v>
      </c>
      <c r="E110" s="55" t="s">
        <v>374</v>
      </c>
      <c r="F110" s="21" t="s">
        <v>4</v>
      </c>
      <c r="G110" s="26">
        <v>0.1</v>
      </c>
      <c r="H110" s="21" t="s">
        <v>4</v>
      </c>
      <c r="I110" s="26">
        <v>0.1</v>
      </c>
      <c r="J110" s="21"/>
      <c r="K110" s="26"/>
      <c r="L110" s="26"/>
      <c r="M110" s="26"/>
      <c r="N110" s="21" t="s">
        <v>4</v>
      </c>
      <c r="O110" s="23">
        <f>(G110+I110)/2</f>
        <v>0.1</v>
      </c>
      <c r="P110" s="46"/>
      <c r="Q110" s="45" t="s">
        <v>4</v>
      </c>
      <c r="R110" s="25">
        <v>10000</v>
      </c>
      <c r="S110" s="18" t="str">
        <f t="shared" si="1"/>
        <v>% ABAIXO DO MINIMO</v>
      </c>
    </row>
    <row r="111" spans="2:19" ht="38.25" x14ac:dyDescent="0.2">
      <c r="B111" s="62"/>
      <c r="C111" s="55">
        <v>3</v>
      </c>
      <c r="D111" s="55" t="s">
        <v>592</v>
      </c>
      <c r="E111" s="55" t="s">
        <v>375</v>
      </c>
      <c r="F111" s="21" t="s">
        <v>4</v>
      </c>
      <c r="G111" s="26">
        <v>0.1</v>
      </c>
      <c r="H111" s="21" t="s">
        <v>4</v>
      </c>
      <c r="I111" s="26">
        <v>0.1</v>
      </c>
      <c r="J111" s="21"/>
      <c r="K111" s="26"/>
      <c r="L111" s="26"/>
      <c r="M111" s="26"/>
      <c r="N111" s="21" t="s">
        <v>4</v>
      </c>
      <c r="O111" s="23">
        <f>(G111+I111)/2</f>
        <v>0.1</v>
      </c>
      <c r="P111" s="46"/>
      <c r="Q111" s="45" t="s">
        <v>4</v>
      </c>
      <c r="R111" s="25">
        <v>6000</v>
      </c>
      <c r="S111" s="18" t="str">
        <f t="shared" si="1"/>
        <v>% ABAIXO DO MINIMO</v>
      </c>
    </row>
    <row r="112" spans="2:19" ht="38.25" x14ac:dyDescent="0.2">
      <c r="B112" s="62"/>
      <c r="C112" s="55">
        <v>4</v>
      </c>
      <c r="D112" s="55" t="s">
        <v>592</v>
      </c>
      <c r="E112" s="55" t="s">
        <v>376</v>
      </c>
      <c r="F112" s="21" t="s">
        <v>4</v>
      </c>
      <c r="G112" s="26">
        <v>0.03</v>
      </c>
      <c r="H112" s="21" t="s">
        <v>4</v>
      </c>
      <c r="I112" s="26">
        <v>0.05</v>
      </c>
      <c r="J112" s="21"/>
      <c r="K112" s="26"/>
      <c r="L112" s="26"/>
      <c r="M112" s="26"/>
      <c r="N112" s="21" t="s">
        <v>4</v>
      </c>
      <c r="O112" s="23">
        <f>(G112+I112)/2</f>
        <v>0.04</v>
      </c>
      <c r="P112" s="46"/>
      <c r="Q112" s="45" t="s">
        <v>4</v>
      </c>
      <c r="R112" s="25">
        <v>6000</v>
      </c>
      <c r="S112" s="18" t="str">
        <f t="shared" si="1"/>
        <v>% ABAIXO DO MINIMO</v>
      </c>
    </row>
    <row r="113" spans="2:19" ht="12.75" customHeight="1" x14ac:dyDescent="0.2">
      <c r="B113" s="28"/>
      <c r="C113" s="58" t="s">
        <v>499</v>
      </c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60"/>
      <c r="P113" s="54"/>
      <c r="Q113" s="54"/>
      <c r="R113" s="25">
        <f>SUM(R109:R112)</f>
        <v>37750</v>
      </c>
    </row>
    <row r="114" spans="2:19" ht="12.75" customHeight="1" x14ac:dyDescent="0.2">
      <c r="B114" s="3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29"/>
    </row>
    <row r="115" spans="2:19" ht="12.75" customHeight="1" x14ac:dyDescent="0.2">
      <c r="C115" s="36"/>
      <c r="D115" s="36"/>
      <c r="E115" s="37" t="s">
        <v>584</v>
      </c>
      <c r="O115" s="42" t="s">
        <v>589</v>
      </c>
      <c r="P115" s="42" t="s">
        <v>590</v>
      </c>
    </row>
    <row r="116" spans="2:19" ht="12.75" customHeight="1" x14ac:dyDescent="0.2">
      <c r="B116" s="36"/>
      <c r="C116" s="36"/>
      <c r="D116" s="36"/>
      <c r="E116" s="37" t="s">
        <v>585</v>
      </c>
      <c r="O116" s="38">
        <f>SUM(P110+P111+P112)/3</f>
        <v>0</v>
      </c>
      <c r="P116" s="38">
        <f>P109</f>
        <v>0</v>
      </c>
    </row>
    <row r="117" spans="2:19" ht="12.75" customHeight="1" x14ac:dyDescent="0.2">
      <c r="B117" s="36"/>
      <c r="C117" s="36"/>
      <c r="D117" s="36"/>
      <c r="E117" s="37" t="s">
        <v>586</v>
      </c>
      <c r="O117" s="43" t="s">
        <v>588</v>
      </c>
      <c r="P117" s="44">
        <f>0.6*O116+0.4*P116</f>
        <v>0</v>
      </c>
    </row>
    <row r="118" spans="2:19" ht="12.75" customHeight="1" x14ac:dyDescent="0.2">
      <c r="B118" s="36"/>
      <c r="C118" s="36"/>
      <c r="D118" s="36"/>
      <c r="E118" s="37" t="s">
        <v>587</v>
      </c>
    </row>
    <row r="120" spans="2:19" ht="15" customHeight="1" x14ac:dyDescent="0.2">
      <c r="B120" s="61" t="s">
        <v>566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</row>
    <row r="121" spans="2:19" ht="63.75" x14ac:dyDescent="0.2">
      <c r="B121" s="55" t="s">
        <v>0</v>
      </c>
      <c r="C121" s="55" t="s">
        <v>1</v>
      </c>
      <c r="D121" s="55" t="s">
        <v>591</v>
      </c>
      <c r="E121" s="55" t="s">
        <v>2</v>
      </c>
      <c r="F121" s="55" t="s">
        <v>8</v>
      </c>
      <c r="G121" s="55" t="s">
        <v>9</v>
      </c>
      <c r="H121" s="55" t="s">
        <v>8</v>
      </c>
      <c r="I121" s="55" t="s">
        <v>9</v>
      </c>
      <c r="J121" s="55"/>
      <c r="K121" s="55"/>
      <c r="L121" s="55"/>
      <c r="M121" s="55"/>
      <c r="N121" s="55" t="s">
        <v>8</v>
      </c>
      <c r="O121" s="55" t="s">
        <v>579</v>
      </c>
      <c r="P121" s="47" t="s">
        <v>581</v>
      </c>
      <c r="Q121" s="55" t="s">
        <v>583</v>
      </c>
      <c r="R121" s="19" t="s">
        <v>491</v>
      </c>
    </row>
    <row r="122" spans="2:19" ht="38.25" x14ac:dyDescent="0.2">
      <c r="B122" s="62">
        <v>9</v>
      </c>
      <c r="C122" s="55">
        <v>1</v>
      </c>
      <c r="D122" s="55">
        <v>100</v>
      </c>
      <c r="E122" s="55" t="s">
        <v>373</v>
      </c>
      <c r="F122" s="20">
        <v>110</v>
      </c>
      <c r="G122" s="21" t="s">
        <v>4</v>
      </c>
      <c r="H122" s="20">
        <v>100</v>
      </c>
      <c r="I122" s="21" t="s">
        <v>4</v>
      </c>
      <c r="J122" s="20"/>
      <c r="K122" s="21"/>
      <c r="L122" s="21"/>
      <c r="M122" s="21"/>
      <c r="N122" s="27">
        <f>(F122+H122)/2</f>
        <v>105</v>
      </c>
      <c r="O122" s="21" t="s">
        <v>580</v>
      </c>
      <c r="P122" s="48"/>
      <c r="Q122" s="24">
        <f>N122-N122*P122</f>
        <v>105</v>
      </c>
      <c r="R122" s="25">
        <f>Q122*D122</f>
        <v>10500</v>
      </c>
    </row>
    <row r="123" spans="2:19" ht="38.25" x14ac:dyDescent="0.2">
      <c r="B123" s="62"/>
      <c r="C123" s="55">
        <v>2</v>
      </c>
      <c r="D123" s="55" t="s">
        <v>592</v>
      </c>
      <c r="E123" s="55" t="s">
        <v>374</v>
      </c>
      <c r="F123" s="21" t="s">
        <v>4</v>
      </c>
      <c r="G123" s="26">
        <v>0.1</v>
      </c>
      <c r="H123" s="21" t="s">
        <v>4</v>
      </c>
      <c r="I123" s="26">
        <v>0.1</v>
      </c>
      <c r="J123" s="21"/>
      <c r="K123" s="26"/>
      <c r="L123" s="26"/>
      <c r="M123" s="26"/>
      <c r="N123" s="21" t="s">
        <v>4</v>
      </c>
      <c r="O123" s="23">
        <f>(G123+I123)/2</f>
        <v>0.1</v>
      </c>
      <c r="P123" s="46"/>
      <c r="Q123" s="45" t="s">
        <v>4</v>
      </c>
      <c r="R123" s="25">
        <v>10000</v>
      </c>
      <c r="S123" s="18" t="str">
        <f t="shared" si="1"/>
        <v>% ABAIXO DO MINIMO</v>
      </c>
    </row>
    <row r="124" spans="2:19" ht="38.25" x14ac:dyDescent="0.2">
      <c r="B124" s="62"/>
      <c r="C124" s="55">
        <v>3</v>
      </c>
      <c r="D124" s="55" t="s">
        <v>592</v>
      </c>
      <c r="E124" s="55" t="s">
        <v>375</v>
      </c>
      <c r="F124" s="21" t="s">
        <v>4</v>
      </c>
      <c r="G124" s="26">
        <v>0.1</v>
      </c>
      <c r="H124" s="21" t="s">
        <v>4</v>
      </c>
      <c r="I124" s="26">
        <v>0.1</v>
      </c>
      <c r="J124" s="21"/>
      <c r="K124" s="26"/>
      <c r="L124" s="26"/>
      <c r="M124" s="26"/>
      <c r="N124" s="21" t="s">
        <v>4</v>
      </c>
      <c r="O124" s="23">
        <f>(G124+I124)/2</f>
        <v>0.1</v>
      </c>
      <c r="P124" s="46"/>
      <c r="Q124" s="45" t="s">
        <v>4</v>
      </c>
      <c r="R124" s="25">
        <v>8000</v>
      </c>
      <c r="S124" s="18" t="str">
        <f t="shared" si="1"/>
        <v>% ABAIXO DO MINIMO</v>
      </c>
    </row>
    <row r="125" spans="2:19" ht="38.25" x14ac:dyDescent="0.2">
      <c r="B125" s="62"/>
      <c r="C125" s="55">
        <v>4</v>
      </c>
      <c r="D125" s="55" t="s">
        <v>592</v>
      </c>
      <c r="E125" s="55" t="s">
        <v>376</v>
      </c>
      <c r="F125" s="21" t="s">
        <v>4</v>
      </c>
      <c r="G125" s="26">
        <v>0.03</v>
      </c>
      <c r="H125" s="21" t="s">
        <v>4</v>
      </c>
      <c r="I125" s="26">
        <v>0.05</v>
      </c>
      <c r="J125" s="21"/>
      <c r="K125" s="26"/>
      <c r="L125" s="26"/>
      <c r="M125" s="26"/>
      <c r="N125" s="21" t="s">
        <v>4</v>
      </c>
      <c r="O125" s="23">
        <f>(G125+I125)/2</f>
        <v>0.04</v>
      </c>
      <c r="P125" s="46"/>
      <c r="Q125" s="45" t="s">
        <v>4</v>
      </c>
      <c r="R125" s="25">
        <v>8000</v>
      </c>
      <c r="S125" s="18" t="str">
        <f t="shared" si="1"/>
        <v>% ABAIXO DO MINIMO</v>
      </c>
    </row>
    <row r="126" spans="2:19" ht="12.75" customHeight="1" x14ac:dyDescent="0.2">
      <c r="B126" s="28"/>
      <c r="C126" s="58" t="s">
        <v>500</v>
      </c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60"/>
      <c r="P126" s="54"/>
      <c r="Q126" s="54"/>
      <c r="R126" s="25">
        <f>SUM(R122:R125)</f>
        <v>36500</v>
      </c>
    </row>
    <row r="127" spans="2:19" ht="12.75" customHeight="1" x14ac:dyDescent="0.2">
      <c r="B127" s="3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29"/>
    </row>
    <row r="128" spans="2:19" ht="12.75" customHeight="1" x14ac:dyDescent="0.2">
      <c r="C128" s="36"/>
      <c r="D128" s="36"/>
      <c r="E128" s="37" t="s">
        <v>584</v>
      </c>
      <c r="O128" s="42" t="s">
        <v>589</v>
      </c>
      <c r="P128" s="42" t="s">
        <v>590</v>
      </c>
    </row>
    <row r="129" spans="2:19" ht="12.75" customHeight="1" x14ac:dyDescent="0.2">
      <c r="B129" s="36"/>
      <c r="C129" s="36"/>
      <c r="D129" s="36"/>
      <c r="E129" s="37" t="s">
        <v>585</v>
      </c>
      <c r="O129" s="38">
        <f>SUM(P123+P124+P125)/3</f>
        <v>0</v>
      </c>
      <c r="P129" s="38">
        <f>P122</f>
        <v>0</v>
      </c>
    </row>
    <row r="130" spans="2:19" ht="12.75" customHeight="1" x14ac:dyDescent="0.2">
      <c r="B130" s="36"/>
      <c r="C130" s="36"/>
      <c r="D130" s="36"/>
      <c r="E130" s="37" t="s">
        <v>586</v>
      </c>
      <c r="O130" s="43" t="s">
        <v>588</v>
      </c>
      <c r="P130" s="44">
        <f>0.6*O129+0.4*P129</f>
        <v>0</v>
      </c>
    </row>
    <row r="131" spans="2:19" ht="12.75" customHeight="1" x14ac:dyDescent="0.2">
      <c r="B131" s="36"/>
      <c r="C131" s="36"/>
      <c r="D131" s="36"/>
      <c r="E131" s="37" t="s">
        <v>587</v>
      </c>
    </row>
    <row r="132" spans="2:19" x14ac:dyDescent="0.2">
      <c r="B132" s="36"/>
      <c r="C132" s="36"/>
      <c r="D132" s="36"/>
      <c r="E132" s="36"/>
    </row>
    <row r="134" spans="2:19" ht="15" customHeight="1" x14ac:dyDescent="0.2">
      <c r="B134" s="61" t="s">
        <v>567</v>
      </c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</row>
    <row r="135" spans="2:19" ht="63.75" x14ac:dyDescent="0.2">
      <c r="B135" s="55" t="s">
        <v>0</v>
      </c>
      <c r="C135" s="55" t="s">
        <v>1</v>
      </c>
      <c r="D135" s="55" t="s">
        <v>591</v>
      </c>
      <c r="E135" s="55" t="s">
        <v>2</v>
      </c>
      <c r="F135" s="55" t="s">
        <v>8</v>
      </c>
      <c r="G135" s="55" t="s">
        <v>9</v>
      </c>
      <c r="H135" s="55" t="s">
        <v>8</v>
      </c>
      <c r="I135" s="55" t="s">
        <v>9</v>
      </c>
      <c r="J135" s="55" t="s">
        <v>8</v>
      </c>
      <c r="K135" s="55" t="s">
        <v>9</v>
      </c>
      <c r="L135" s="55"/>
      <c r="M135" s="55"/>
      <c r="N135" s="55" t="s">
        <v>8</v>
      </c>
      <c r="O135" s="55" t="s">
        <v>579</v>
      </c>
      <c r="P135" s="47" t="s">
        <v>581</v>
      </c>
      <c r="Q135" s="55" t="s">
        <v>583</v>
      </c>
      <c r="R135" s="19" t="s">
        <v>491</v>
      </c>
    </row>
    <row r="136" spans="2:19" ht="38.25" x14ac:dyDescent="0.2">
      <c r="B136" s="62">
        <v>10</v>
      </c>
      <c r="C136" s="55">
        <v>1</v>
      </c>
      <c r="D136" s="55">
        <v>180</v>
      </c>
      <c r="E136" s="55" t="s">
        <v>373</v>
      </c>
      <c r="F136" s="20">
        <v>105</v>
      </c>
      <c r="G136" s="21" t="s">
        <v>4</v>
      </c>
      <c r="H136" s="20">
        <v>100</v>
      </c>
      <c r="I136" s="21" t="s">
        <v>4</v>
      </c>
      <c r="J136" s="20">
        <v>45</v>
      </c>
      <c r="K136" s="21" t="s">
        <v>4</v>
      </c>
      <c r="L136" s="21"/>
      <c r="M136" s="21"/>
      <c r="N136" s="27">
        <f>(F136+H136+J136)/3</f>
        <v>83.33</v>
      </c>
      <c r="O136" s="21" t="s">
        <v>580</v>
      </c>
      <c r="P136" s="48"/>
      <c r="Q136" s="24">
        <f>N136-N136*P136</f>
        <v>83.33</v>
      </c>
      <c r="R136" s="25">
        <f>Q136*D136</f>
        <v>14999.4</v>
      </c>
    </row>
    <row r="137" spans="2:19" ht="38.25" x14ac:dyDescent="0.2">
      <c r="B137" s="62"/>
      <c r="C137" s="55">
        <v>2</v>
      </c>
      <c r="D137" s="55" t="s">
        <v>592</v>
      </c>
      <c r="E137" s="55" t="s">
        <v>374</v>
      </c>
      <c r="F137" s="21" t="s">
        <v>4</v>
      </c>
      <c r="G137" s="26">
        <v>0.1</v>
      </c>
      <c r="H137" s="21" t="s">
        <v>4</v>
      </c>
      <c r="I137" s="26">
        <v>0.1</v>
      </c>
      <c r="J137" s="21" t="s">
        <v>4</v>
      </c>
      <c r="K137" s="26"/>
      <c r="L137" s="26"/>
      <c r="M137" s="26"/>
      <c r="N137" s="21" t="s">
        <v>4</v>
      </c>
      <c r="O137" s="23">
        <f>(G137+I137)/2</f>
        <v>0.1</v>
      </c>
      <c r="P137" s="46"/>
      <c r="Q137" s="45" t="s">
        <v>4</v>
      </c>
      <c r="R137" s="25">
        <v>10000</v>
      </c>
      <c r="S137" s="18" t="str">
        <f t="shared" si="1"/>
        <v>% ABAIXO DO MINIMO</v>
      </c>
    </row>
    <row r="138" spans="2:19" ht="38.25" x14ac:dyDescent="0.2">
      <c r="B138" s="62"/>
      <c r="C138" s="55">
        <v>3</v>
      </c>
      <c r="D138" s="55" t="s">
        <v>592</v>
      </c>
      <c r="E138" s="55" t="s">
        <v>375</v>
      </c>
      <c r="F138" s="21" t="s">
        <v>4</v>
      </c>
      <c r="G138" s="26">
        <v>0.1</v>
      </c>
      <c r="H138" s="21" t="s">
        <v>4</v>
      </c>
      <c r="I138" s="26">
        <v>0.1</v>
      </c>
      <c r="J138" s="21" t="s">
        <v>4</v>
      </c>
      <c r="K138" s="26"/>
      <c r="L138" s="26"/>
      <c r="M138" s="26"/>
      <c r="N138" s="21" t="s">
        <v>4</v>
      </c>
      <c r="O138" s="23">
        <f>(G138+I138)/2</f>
        <v>0.1</v>
      </c>
      <c r="P138" s="46"/>
      <c r="Q138" s="45" t="s">
        <v>4</v>
      </c>
      <c r="R138" s="25">
        <v>5000</v>
      </c>
      <c r="S138" s="18" t="str">
        <f t="shared" si="1"/>
        <v>% ABAIXO DO MINIMO</v>
      </c>
    </row>
    <row r="139" spans="2:19" ht="38.25" x14ac:dyDescent="0.2">
      <c r="B139" s="62"/>
      <c r="C139" s="55">
        <v>4</v>
      </c>
      <c r="D139" s="55" t="s">
        <v>592</v>
      </c>
      <c r="E139" s="55" t="s">
        <v>376</v>
      </c>
      <c r="F139" s="21" t="s">
        <v>4</v>
      </c>
      <c r="G139" s="26">
        <v>0.03</v>
      </c>
      <c r="H139" s="21" t="s">
        <v>4</v>
      </c>
      <c r="I139" s="26">
        <v>0.05</v>
      </c>
      <c r="J139" s="21" t="s">
        <v>4</v>
      </c>
      <c r="K139" s="26"/>
      <c r="L139" s="26"/>
      <c r="M139" s="26"/>
      <c r="N139" s="21" t="s">
        <v>4</v>
      </c>
      <c r="O139" s="23">
        <f>(G139+I139)/2</f>
        <v>0.04</v>
      </c>
      <c r="P139" s="46"/>
      <c r="Q139" s="45" t="s">
        <v>4</v>
      </c>
      <c r="R139" s="25">
        <v>5000</v>
      </c>
      <c r="S139" s="18" t="str">
        <f t="shared" si="1"/>
        <v>% ABAIXO DO MINIMO</v>
      </c>
    </row>
    <row r="140" spans="2:19" x14ac:dyDescent="0.2">
      <c r="B140" s="28"/>
      <c r="C140" s="58" t="s">
        <v>501</v>
      </c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60"/>
      <c r="P140" s="54"/>
      <c r="Q140" s="54"/>
      <c r="R140" s="25">
        <f>SUM(R136:R139)</f>
        <v>34999.4</v>
      </c>
    </row>
    <row r="141" spans="2:19" x14ac:dyDescent="0.2">
      <c r="B141" s="3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29"/>
    </row>
    <row r="142" spans="2:19" x14ac:dyDescent="0.2">
      <c r="C142" s="36"/>
      <c r="D142" s="36"/>
      <c r="E142" s="37" t="s">
        <v>584</v>
      </c>
      <c r="O142" s="42" t="s">
        <v>589</v>
      </c>
      <c r="P142" s="42" t="s">
        <v>590</v>
      </c>
    </row>
    <row r="143" spans="2:19" x14ac:dyDescent="0.2">
      <c r="B143" s="36"/>
      <c r="C143" s="36"/>
      <c r="D143" s="36"/>
      <c r="E143" s="37" t="s">
        <v>585</v>
      </c>
      <c r="O143" s="38">
        <f>SUM(P137+P138+P139)/3</f>
        <v>0</v>
      </c>
      <c r="P143" s="38">
        <f>P136</f>
        <v>0</v>
      </c>
    </row>
    <row r="144" spans="2:19" x14ac:dyDescent="0.2">
      <c r="B144" s="36"/>
      <c r="C144" s="36"/>
      <c r="D144" s="36"/>
      <c r="E144" s="37" t="s">
        <v>586</v>
      </c>
      <c r="O144" s="43" t="s">
        <v>588</v>
      </c>
      <c r="P144" s="44">
        <f>0.6*O143+0.4*P143</f>
        <v>0</v>
      </c>
    </row>
    <row r="145" spans="2:19" x14ac:dyDescent="0.2">
      <c r="B145" s="36"/>
      <c r="C145" s="36"/>
      <c r="D145" s="36"/>
      <c r="E145" s="37" t="s">
        <v>587</v>
      </c>
    </row>
    <row r="146" spans="2:19" x14ac:dyDescent="0.2">
      <c r="B146" s="36"/>
      <c r="C146" s="36"/>
      <c r="D146" s="36"/>
      <c r="E146" s="36"/>
    </row>
    <row r="147" spans="2:19" ht="15" customHeight="1" x14ac:dyDescent="0.2">
      <c r="B147" s="61" t="s">
        <v>568</v>
      </c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</row>
    <row r="148" spans="2:19" ht="63.75" x14ac:dyDescent="0.2">
      <c r="B148" s="55" t="s">
        <v>0</v>
      </c>
      <c r="C148" s="55" t="s">
        <v>1</v>
      </c>
      <c r="D148" s="55" t="s">
        <v>591</v>
      </c>
      <c r="E148" s="55" t="s">
        <v>2</v>
      </c>
      <c r="F148" s="55" t="s">
        <v>8</v>
      </c>
      <c r="G148" s="55" t="s">
        <v>9</v>
      </c>
      <c r="H148" s="55" t="s">
        <v>8</v>
      </c>
      <c r="I148" s="55" t="s">
        <v>9</v>
      </c>
      <c r="J148" s="55"/>
      <c r="K148" s="55"/>
      <c r="L148" s="55"/>
      <c r="M148" s="55"/>
      <c r="N148" s="55" t="s">
        <v>8</v>
      </c>
      <c r="O148" s="55" t="s">
        <v>579</v>
      </c>
      <c r="P148" s="47" t="s">
        <v>581</v>
      </c>
      <c r="Q148" s="55" t="s">
        <v>583</v>
      </c>
      <c r="R148" s="19" t="s">
        <v>491</v>
      </c>
    </row>
    <row r="149" spans="2:19" ht="38.25" x14ac:dyDescent="0.2">
      <c r="B149" s="62">
        <v>11</v>
      </c>
      <c r="C149" s="55">
        <v>1</v>
      </c>
      <c r="D149" s="55">
        <v>100</v>
      </c>
      <c r="E149" s="55" t="s">
        <v>373</v>
      </c>
      <c r="F149" s="20">
        <v>105</v>
      </c>
      <c r="G149" s="21" t="s">
        <v>4</v>
      </c>
      <c r="H149" s="20">
        <v>100</v>
      </c>
      <c r="I149" s="21" t="s">
        <v>4</v>
      </c>
      <c r="J149" s="20"/>
      <c r="K149" s="21"/>
      <c r="L149" s="21"/>
      <c r="M149" s="21"/>
      <c r="N149" s="27">
        <f>(F149+H149)/2</f>
        <v>102.5</v>
      </c>
      <c r="O149" s="21" t="s">
        <v>580</v>
      </c>
      <c r="P149" s="48"/>
      <c r="Q149" s="24">
        <f>N149-N149*P149</f>
        <v>102.5</v>
      </c>
      <c r="R149" s="25">
        <f>Q149*D149</f>
        <v>10250</v>
      </c>
    </row>
    <row r="150" spans="2:19" ht="38.25" x14ac:dyDescent="0.2">
      <c r="B150" s="62"/>
      <c r="C150" s="55">
        <v>2</v>
      </c>
      <c r="D150" s="55" t="s">
        <v>592</v>
      </c>
      <c r="E150" s="55" t="s">
        <v>374</v>
      </c>
      <c r="F150" s="21" t="s">
        <v>4</v>
      </c>
      <c r="G150" s="26">
        <v>0.1</v>
      </c>
      <c r="H150" s="21" t="s">
        <v>4</v>
      </c>
      <c r="I150" s="26">
        <v>0.1</v>
      </c>
      <c r="J150" s="21"/>
      <c r="K150" s="26"/>
      <c r="L150" s="26"/>
      <c r="M150" s="26"/>
      <c r="N150" s="21" t="s">
        <v>4</v>
      </c>
      <c r="O150" s="23">
        <f>(G150+I150)/2</f>
        <v>0.1</v>
      </c>
      <c r="P150" s="46"/>
      <c r="Q150" s="45" t="s">
        <v>4</v>
      </c>
      <c r="R150" s="25">
        <v>10000</v>
      </c>
      <c r="S150" s="18" t="str">
        <f t="shared" ref="S150:S194" si="2">IF(P150&gt;=O150,"CORRETO","% ABAIXO DO MINIMO")</f>
        <v>% ABAIXO DO MINIMO</v>
      </c>
    </row>
    <row r="151" spans="2:19" ht="38.25" x14ac:dyDescent="0.2">
      <c r="B151" s="62"/>
      <c r="C151" s="55">
        <v>3</v>
      </c>
      <c r="D151" s="55" t="s">
        <v>592</v>
      </c>
      <c r="E151" s="55" t="s">
        <v>375</v>
      </c>
      <c r="F151" s="21" t="s">
        <v>4</v>
      </c>
      <c r="G151" s="26">
        <v>0.1</v>
      </c>
      <c r="H151" s="21" t="s">
        <v>4</v>
      </c>
      <c r="I151" s="26">
        <v>0.1</v>
      </c>
      <c r="J151" s="21"/>
      <c r="K151" s="26"/>
      <c r="L151" s="26"/>
      <c r="M151" s="26"/>
      <c r="N151" s="21" t="s">
        <v>4</v>
      </c>
      <c r="O151" s="23">
        <f>(G151+I151)/2</f>
        <v>0.1</v>
      </c>
      <c r="P151" s="46"/>
      <c r="Q151" s="45" t="s">
        <v>4</v>
      </c>
      <c r="R151" s="25">
        <v>8000</v>
      </c>
      <c r="S151" s="18" t="str">
        <f t="shared" si="2"/>
        <v>% ABAIXO DO MINIMO</v>
      </c>
    </row>
    <row r="152" spans="2:19" ht="38.25" x14ac:dyDescent="0.2">
      <c r="B152" s="62"/>
      <c r="C152" s="55">
        <v>4</v>
      </c>
      <c r="D152" s="55" t="s">
        <v>592</v>
      </c>
      <c r="E152" s="55" t="s">
        <v>376</v>
      </c>
      <c r="F152" s="21" t="s">
        <v>4</v>
      </c>
      <c r="G152" s="26">
        <v>0.03</v>
      </c>
      <c r="H152" s="21" t="s">
        <v>4</v>
      </c>
      <c r="I152" s="26">
        <v>0.05</v>
      </c>
      <c r="J152" s="21"/>
      <c r="K152" s="26"/>
      <c r="L152" s="26"/>
      <c r="M152" s="26"/>
      <c r="N152" s="21" t="s">
        <v>4</v>
      </c>
      <c r="O152" s="23">
        <f>(G152+I152)/2</f>
        <v>0.04</v>
      </c>
      <c r="P152" s="46"/>
      <c r="Q152" s="45" t="s">
        <v>4</v>
      </c>
      <c r="R152" s="25">
        <v>8000</v>
      </c>
      <c r="S152" s="18" t="str">
        <f t="shared" si="2"/>
        <v>% ABAIXO DO MINIMO</v>
      </c>
    </row>
    <row r="153" spans="2:19" x14ac:dyDescent="0.2">
      <c r="B153" s="28"/>
      <c r="C153" s="58" t="s">
        <v>502</v>
      </c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60"/>
      <c r="P153" s="54"/>
      <c r="Q153" s="54"/>
      <c r="R153" s="25">
        <f>SUM(R149:R152)</f>
        <v>36250</v>
      </c>
    </row>
    <row r="154" spans="2:19" x14ac:dyDescent="0.2">
      <c r="B154" s="3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29"/>
    </row>
    <row r="155" spans="2:19" x14ac:dyDescent="0.2">
      <c r="C155" s="36"/>
      <c r="D155" s="36"/>
      <c r="E155" s="37" t="s">
        <v>584</v>
      </c>
      <c r="O155" s="42" t="s">
        <v>589</v>
      </c>
      <c r="P155" s="42" t="s">
        <v>590</v>
      </c>
    </row>
    <row r="156" spans="2:19" x14ac:dyDescent="0.2">
      <c r="B156" s="36"/>
      <c r="C156" s="36"/>
      <c r="D156" s="36"/>
      <c r="E156" s="37" t="s">
        <v>585</v>
      </c>
      <c r="O156" s="38">
        <f>SUM(P150+P151+P152)/3</f>
        <v>0</v>
      </c>
      <c r="P156" s="38">
        <f>P149</f>
        <v>0</v>
      </c>
    </row>
    <row r="157" spans="2:19" x14ac:dyDescent="0.2">
      <c r="B157" s="36"/>
      <c r="C157" s="36"/>
      <c r="D157" s="36"/>
      <c r="E157" s="37" t="s">
        <v>586</v>
      </c>
      <c r="O157" s="43" t="s">
        <v>588</v>
      </c>
      <c r="P157" s="44">
        <f>0.6*O156+0.4*P156</f>
        <v>0</v>
      </c>
    </row>
    <row r="158" spans="2:19" x14ac:dyDescent="0.2">
      <c r="B158" s="36"/>
      <c r="C158" s="36"/>
      <c r="D158" s="36"/>
      <c r="E158" s="37" t="s">
        <v>587</v>
      </c>
    </row>
    <row r="159" spans="2:19" x14ac:dyDescent="0.2">
      <c r="B159" s="36"/>
      <c r="C159" s="36"/>
      <c r="D159" s="36"/>
      <c r="E159" s="36"/>
    </row>
    <row r="161" spans="2:19" ht="12.75" customHeight="1" x14ac:dyDescent="0.2">
      <c r="B161" s="61" t="s">
        <v>569</v>
      </c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</row>
    <row r="162" spans="2:19" ht="63.75" x14ac:dyDescent="0.2">
      <c r="B162" s="55" t="s">
        <v>0</v>
      </c>
      <c r="C162" s="55" t="s">
        <v>1</v>
      </c>
      <c r="D162" s="55" t="s">
        <v>591</v>
      </c>
      <c r="E162" s="55" t="s">
        <v>2</v>
      </c>
      <c r="F162" s="55" t="s">
        <v>8</v>
      </c>
      <c r="G162" s="55" t="s">
        <v>9</v>
      </c>
      <c r="H162" s="55" t="s">
        <v>8</v>
      </c>
      <c r="I162" s="55" t="s">
        <v>9</v>
      </c>
      <c r="J162" s="55"/>
      <c r="K162" s="55"/>
      <c r="L162" s="55"/>
      <c r="M162" s="55"/>
      <c r="N162" s="55" t="s">
        <v>8</v>
      </c>
      <c r="O162" s="55" t="s">
        <v>579</v>
      </c>
      <c r="P162" s="47" t="s">
        <v>581</v>
      </c>
      <c r="Q162" s="55" t="s">
        <v>583</v>
      </c>
      <c r="R162" s="19" t="s">
        <v>491</v>
      </c>
    </row>
    <row r="163" spans="2:19" ht="38.25" x14ac:dyDescent="0.2">
      <c r="B163" s="62">
        <v>12</v>
      </c>
      <c r="C163" s="55">
        <v>1</v>
      </c>
      <c r="D163" s="55">
        <v>140</v>
      </c>
      <c r="E163" s="55" t="s">
        <v>373</v>
      </c>
      <c r="F163" s="20">
        <v>120</v>
      </c>
      <c r="G163" s="21" t="s">
        <v>4</v>
      </c>
      <c r="H163" s="20">
        <v>110</v>
      </c>
      <c r="I163" s="21" t="s">
        <v>4</v>
      </c>
      <c r="J163" s="20"/>
      <c r="K163" s="21"/>
      <c r="L163" s="21"/>
      <c r="M163" s="21"/>
      <c r="N163" s="27">
        <f>(F163+H163)/2</f>
        <v>115</v>
      </c>
      <c r="O163" s="21" t="s">
        <v>580</v>
      </c>
      <c r="P163" s="48"/>
      <c r="Q163" s="24">
        <f>N163-N163*P163</f>
        <v>115</v>
      </c>
      <c r="R163" s="25">
        <f>Q163*D163</f>
        <v>16100</v>
      </c>
    </row>
    <row r="164" spans="2:19" ht="38.25" x14ac:dyDescent="0.2">
      <c r="B164" s="62"/>
      <c r="C164" s="55">
        <v>2</v>
      </c>
      <c r="D164" s="55" t="s">
        <v>592</v>
      </c>
      <c r="E164" s="55" t="s">
        <v>374</v>
      </c>
      <c r="F164" s="21" t="s">
        <v>4</v>
      </c>
      <c r="G164" s="26">
        <v>0.1</v>
      </c>
      <c r="H164" s="21" t="s">
        <v>4</v>
      </c>
      <c r="I164" s="26">
        <v>0.1</v>
      </c>
      <c r="J164" s="21"/>
      <c r="K164" s="26"/>
      <c r="L164" s="26"/>
      <c r="M164" s="26"/>
      <c r="N164" s="21" t="s">
        <v>4</v>
      </c>
      <c r="O164" s="23">
        <f>(G164+I164)/2</f>
        <v>0.1</v>
      </c>
      <c r="P164" s="46"/>
      <c r="Q164" s="45" t="s">
        <v>4</v>
      </c>
      <c r="R164" s="25">
        <v>10000</v>
      </c>
      <c r="S164" s="18" t="str">
        <f t="shared" si="2"/>
        <v>% ABAIXO DO MINIMO</v>
      </c>
    </row>
    <row r="165" spans="2:19" ht="38.25" x14ac:dyDescent="0.2">
      <c r="B165" s="62"/>
      <c r="C165" s="55">
        <v>3</v>
      </c>
      <c r="D165" s="55" t="s">
        <v>592</v>
      </c>
      <c r="E165" s="55" t="s">
        <v>375</v>
      </c>
      <c r="F165" s="21" t="s">
        <v>4</v>
      </c>
      <c r="G165" s="26">
        <v>0.1</v>
      </c>
      <c r="H165" s="21" t="s">
        <v>4</v>
      </c>
      <c r="I165" s="26">
        <v>0.1</v>
      </c>
      <c r="J165" s="21"/>
      <c r="K165" s="26"/>
      <c r="L165" s="26"/>
      <c r="M165" s="26"/>
      <c r="N165" s="21" t="s">
        <v>4</v>
      </c>
      <c r="O165" s="23">
        <f>(G165+I165)/2</f>
        <v>0.1</v>
      </c>
      <c r="P165" s="46"/>
      <c r="Q165" s="45" t="s">
        <v>4</v>
      </c>
      <c r="R165" s="25">
        <v>8000</v>
      </c>
      <c r="S165" s="18" t="str">
        <f t="shared" si="2"/>
        <v>% ABAIXO DO MINIMO</v>
      </c>
    </row>
    <row r="166" spans="2:19" ht="38.25" x14ac:dyDescent="0.2">
      <c r="B166" s="62"/>
      <c r="C166" s="55">
        <v>4</v>
      </c>
      <c r="D166" s="55" t="s">
        <v>592</v>
      </c>
      <c r="E166" s="55" t="s">
        <v>376</v>
      </c>
      <c r="F166" s="21" t="s">
        <v>4</v>
      </c>
      <c r="G166" s="26">
        <v>0.03</v>
      </c>
      <c r="H166" s="21" t="s">
        <v>4</v>
      </c>
      <c r="I166" s="26">
        <v>0.05</v>
      </c>
      <c r="J166" s="21"/>
      <c r="K166" s="26"/>
      <c r="L166" s="26"/>
      <c r="M166" s="26"/>
      <c r="N166" s="21" t="s">
        <v>4</v>
      </c>
      <c r="O166" s="23">
        <f>(G166+I166)/2</f>
        <v>0.04</v>
      </c>
      <c r="P166" s="46"/>
      <c r="Q166" s="45" t="s">
        <v>4</v>
      </c>
      <c r="R166" s="25">
        <v>8000</v>
      </c>
      <c r="S166" s="18" t="str">
        <f t="shared" si="2"/>
        <v>% ABAIXO DO MINIMO</v>
      </c>
    </row>
    <row r="167" spans="2:19" x14ac:dyDescent="0.2">
      <c r="B167" s="28"/>
      <c r="C167" s="58" t="s">
        <v>503</v>
      </c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60"/>
      <c r="P167" s="54"/>
      <c r="Q167" s="54"/>
      <c r="R167" s="25">
        <f>SUM(R163:R166)</f>
        <v>42100</v>
      </c>
    </row>
    <row r="168" spans="2:19" x14ac:dyDescent="0.2">
      <c r="B168" s="3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29"/>
    </row>
    <row r="169" spans="2:19" x14ac:dyDescent="0.2">
      <c r="C169" s="36"/>
      <c r="D169" s="36"/>
      <c r="E169" s="37" t="s">
        <v>584</v>
      </c>
      <c r="O169" s="42" t="s">
        <v>589</v>
      </c>
      <c r="P169" s="42" t="s">
        <v>590</v>
      </c>
    </row>
    <row r="170" spans="2:19" x14ac:dyDescent="0.2">
      <c r="B170" s="36"/>
      <c r="C170" s="36"/>
      <c r="D170" s="36"/>
      <c r="E170" s="37" t="s">
        <v>585</v>
      </c>
      <c r="O170" s="38">
        <f>SUM(P164+P165+P166)/3</f>
        <v>0</v>
      </c>
      <c r="P170" s="38">
        <f>P163</f>
        <v>0</v>
      </c>
    </row>
    <row r="171" spans="2:19" x14ac:dyDescent="0.2">
      <c r="B171" s="36"/>
      <c r="C171" s="36"/>
      <c r="D171" s="36"/>
      <c r="E171" s="37" t="s">
        <v>586</v>
      </c>
      <c r="O171" s="43" t="s">
        <v>588</v>
      </c>
      <c r="P171" s="44">
        <f>0.6*O170+0.4*P170</f>
        <v>0</v>
      </c>
    </row>
    <row r="172" spans="2:19" x14ac:dyDescent="0.2">
      <c r="B172" s="36"/>
      <c r="C172" s="36"/>
      <c r="D172" s="36"/>
      <c r="E172" s="37" t="s">
        <v>587</v>
      </c>
    </row>
    <row r="173" spans="2:19" x14ac:dyDescent="0.2">
      <c r="B173" s="36"/>
      <c r="C173" s="36"/>
      <c r="D173" s="36"/>
      <c r="E173" s="50"/>
    </row>
    <row r="174" spans="2:19" x14ac:dyDescent="0.2">
      <c r="B174" s="36"/>
      <c r="C174" s="36"/>
      <c r="D174" s="36"/>
      <c r="E174" s="36"/>
    </row>
    <row r="175" spans="2:19" ht="12.75" customHeight="1" x14ac:dyDescent="0.2">
      <c r="B175" s="61" t="s">
        <v>570</v>
      </c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</row>
    <row r="176" spans="2:19" ht="63.75" x14ac:dyDescent="0.2">
      <c r="B176" s="55" t="s">
        <v>0</v>
      </c>
      <c r="C176" s="55" t="s">
        <v>1</v>
      </c>
      <c r="D176" s="55" t="s">
        <v>591</v>
      </c>
      <c r="E176" s="55" t="s">
        <v>2</v>
      </c>
      <c r="F176" s="55" t="s">
        <v>8</v>
      </c>
      <c r="G176" s="55" t="s">
        <v>9</v>
      </c>
      <c r="H176" s="55" t="s">
        <v>8</v>
      </c>
      <c r="I176" s="55" t="s">
        <v>9</v>
      </c>
      <c r="J176" s="55"/>
      <c r="K176" s="55"/>
      <c r="L176" s="55"/>
      <c r="M176" s="55"/>
      <c r="N176" s="55" t="s">
        <v>8</v>
      </c>
      <c r="O176" s="55" t="s">
        <v>579</v>
      </c>
      <c r="P176" s="47" t="s">
        <v>581</v>
      </c>
      <c r="Q176" s="55" t="s">
        <v>583</v>
      </c>
      <c r="R176" s="19" t="s">
        <v>491</v>
      </c>
    </row>
    <row r="177" spans="2:19" ht="38.25" x14ac:dyDescent="0.2">
      <c r="B177" s="62">
        <v>13</v>
      </c>
      <c r="C177" s="55">
        <v>1</v>
      </c>
      <c r="D177" s="55">
        <v>100</v>
      </c>
      <c r="E177" s="55" t="s">
        <v>377</v>
      </c>
      <c r="F177" s="20">
        <v>120</v>
      </c>
      <c r="G177" s="21" t="s">
        <v>4</v>
      </c>
      <c r="H177" s="20">
        <v>110</v>
      </c>
      <c r="I177" s="21" t="s">
        <v>4</v>
      </c>
      <c r="J177" s="20"/>
      <c r="K177" s="21"/>
      <c r="L177" s="21"/>
      <c r="M177" s="21"/>
      <c r="N177" s="27">
        <f>(F177+H177)/2</f>
        <v>115</v>
      </c>
      <c r="O177" s="21" t="s">
        <v>580</v>
      </c>
      <c r="P177" s="48"/>
      <c r="Q177" s="24">
        <f>N177-N177*P177</f>
        <v>115</v>
      </c>
      <c r="R177" s="25">
        <f>Q177*D177</f>
        <v>11500</v>
      </c>
    </row>
    <row r="178" spans="2:19" ht="38.25" x14ac:dyDescent="0.2">
      <c r="B178" s="62"/>
      <c r="C178" s="55">
        <v>2</v>
      </c>
      <c r="D178" s="55" t="s">
        <v>592</v>
      </c>
      <c r="E178" s="55" t="s">
        <v>10</v>
      </c>
      <c r="F178" s="21" t="s">
        <v>4</v>
      </c>
      <c r="G178" s="26">
        <v>0.1</v>
      </c>
      <c r="H178" s="21" t="s">
        <v>4</v>
      </c>
      <c r="I178" s="26">
        <v>0.1</v>
      </c>
      <c r="J178" s="21"/>
      <c r="K178" s="26"/>
      <c r="L178" s="26"/>
      <c r="M178" s="26"/>
      <c r="N178" s="21" t="s">
        <v>4</v>
      </c>
      <c r="O178" s="23">
        <f>(G178+I178)/2</f>
        <v>0.1</v>
      </c>
      <c r="P178" s="46"/>
      <c r="Q178" s="45" t="s">
        <v>4</v>
      </c>
      <c r="R178" s="25">
        <v>10000</v>
      </c>
      <c r="S178" s="18" t="str">
        <f t="shared" si="2"/>
        <v>% ABAIXO DO MINIMO</v>
      </c>
    </row>
    <row r="179" spans="2:19" ht="38.25" x14ac:dyDescent="0.2">
      <c r="B179" s="62"/>
      <c r="C179" s="55">
        <v>3</v>
      </c>
      <c r="D179" s="55" t="s">
        <v>592</v>
      </c>
      <c r="E179" s="55" t="s">
        <v>11</v>
      </c>
      <c r="F179" s="21" t="s">
        <v>4</v>
      </c>
      <c r="G179" s="26">
        <v>0.1</v>
      </c>
      <c r="H179" s="21" t="s">
        <v>4</v>
      </c>
      <c r="I179" s="26">
        <v>0.1</v>
      </c>
      <c r="J179" s="21"/>
      <c r="K179" s="26"/>
      <c r="L179" s="26"/>
      <c r="M179" s="26"/>
      <c r="N179" s="21" t="s">
        <v>4</v>
      </c>
      <c r="O179" s="23">
        <f>(G179+I179)/2</f>
        <v>0.1</v>
      </c>
      <c r="P179" s="46"/>
      <c r="Q179" s="45" t="s">
        <v>4</v>
      </c>
      <c r="R179" s="25">
        <v>8000</v>
      </c>
      <c r="S179" s="18" t="str">
        <f t="shared" si="2"/>
        <v>% ABAIXO DO MINIMO</v>
      </c>
    </row>
    <row r="180" spans="2:19" ht="38.25" x14ac:dyDescent="0.2">
      <c r="B180" s="62"/>
      <c r="C180" s="55">
        <v>4</v>
      </c>
      <c r="D180" s="55" t="s">
        <v>592</v>
      </c>
      <c r="E180" s="55" t="s">
        <v>12</v>
      </c>
      <c r="F180" s="21" t="s">
        <v>4</v>
      </c>
      <c r="G180" s="26">
        <v>0.03</v>
      </c>
      <c r="H180" s="21" t="s">
        <v>4</v>
      </c>
      <c r="I180" s="26">
        <v>0.05</v>
      </c>
      <c r="J180" s="21"/>
      <c r="K180" s="26"/>
      <c r="L180" s="26"/>
      <c r="M180" s="26"/>
      <c r="N180" s="21" t="s">
        <v>4</v>
      </c>
      <c r="O180" s="23">
        <f>(G180+I180)/2</f>
        <v>0.04</v>
      </c>
      <c r="P180" s="46"/>
      <c r="Q180" s="45" t="s">
        <v>4</v>
      </c>
      <c r="R180" s="25">
        <v>8000</v>
      </c>
      <c r="S180" s="18" t="str">
        <f t="shared" si="2"/>
        <v>% ABAIXO DO MINIMO</v>
      </c>
    </row>
    <row r="181" spans="2:19" x14ac:dyDescent="0.2">
      <c r="B181" s="28"/>
      <c r="C181" s="58" t="s">
        <v>504</v>
      </c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60"/>
      <c r="P181" s="54"/>
      <c r="Q181" s="54"/>
      <c r="R181" s="25">
        <f>SUM(R177:R180)</f>
        <v>37500</v>
      </c>
    </row>
    <row r="182" spans="2:19" x14ac:dyDescent="0.2">
      <c r="B182" s="3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29"/>
    </row>
    <row r="183" spans="2:19" x14ac:dyDescent="0.2">
      <c r="C183" s="36"/>
      <c r="D183" s="36"/>
      <c r="E183" s="37" t="s">
        <v>584</v>
      </c>
      <c r="O183" s="42" t="s">
        <v>589</v>
      </c>
      <c r="P183" s="42" t="s">
        <v>590</v>
      </c>
    </row>
    <row r="184" spans="2:19" x14ac:dyDescent="0.2">
      <c r="B184" s="36"/>
      <c r="C184" s="36"/>
      <c r="D184" s="36"/>
      <c r="E184" s="37" t="s">
        <v>585</v>
      </c>
      <c r="O184" s="38">
        <f>SUM(P178+P179+P180)/3</f>
        <v>0</v>
      </c>
      <c r="P184" s="38">
        <f>P177</f>
        <v>0</v>
      </c>
    </row>
    <row r="185" spans="2:19" x14ac:dyDescent="0.2">
      <c r="B185" s="36"/>
      <c r="C185" s="36"/>
      <c r="D185" s="36"/>
      <c r="E185" s="37" t="s">
        <v>586</v>
      </c>
      <c r="O185" s="43" t="s">
        <v>588</v>
      </c>
      <c r="P185" s="44">
        <f>0.6*O184+0.4*P184</f>
        <v>0</v>
      </c>
    </row>
    <row r="186" spans="2:19" x14ac:dyDescent="0.2">
      <c r="B186" s="36"/>
      <c r="C186" s="36"/>
      <c r="D186" s="36"/>
      <c r="E186" s="37" t="s">
        <v>587</v>
      </c>
    </row>
    <row r="187" spans="2:19" x14ac:dyDescent="0.2">
      <c r="B187" s="36"/>
      <c r="C187" s="36"/>
      <c r="D187" s="36"/>
      <c r="E187" s="36"/>
    </row>
    <row r="189" spans="2:19" ht="15" customHeight="1" x14ac:dyDescent="0.2">
      <c r="B189" s="61" t="s">
        <v>571</v>
      </c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</row>
    <row r="190" spans="2:19" ht="63.75" x14ac:dyDescent="0.2">
      <c r="B190" s="55" t="s">
        <v>0</v>
      </c>
      <c r="C190" s="55" t="s">
        <v>1</v>
      </c>
      <c r="D190" s="55" t="s">
        <v>591</v>
      </c>
      <c r="E190" s="55" t="s">
        <v>2</v>
      </c>
      <c r="F190" s="55" t="s">
        <v>8</v>
      </c>
      <c r="G190" s="55" t="s">
        <v>9</v>
      </c>
      <c r="H190" s="55" t="s">
        <v>8</v>
      </c>
      <c r="I190" s="55" t="s">
        <v>9</v>
      </c>
      <c r="J190" s="55" t="s">
        <v>8</v>
      </c>
      <c r="K190" s="55" t="s">
        <v>9</v>
      </c>
      <c r="L190" s="55" t="s">
        <v>8</v>
      </c>
      <c r="M190" s="55" t="s">
        <v>9</v>
      </c>
      <c r="N190" s="55" t="s">
        <v>8</v>
      </c>
      <c r="O190" s="55" t="s">
        <v>579</v>
      </c>
      <c r="P190" s="47" t="s">
        <v>581</v>
      </c>
      <c r="Q190" s="55" t="s">
        <v>583</v>
      </c>
      <c r="R190" s="19" t="s">
        <v>491</v>
      </c>
    </row>
    <row r="191" spans="2:19" ht="38.25" x14ac:dyDescent="0.2">
      <c r="B191" s="62">
        <v>14</v>
      </c>
      <c r="C191" s="55">
        <v>1</v>
      </c>
      <c r="D191" s="55">
        <v>120</v>
      </c>
      <c r="E191" s="55" t="s">
        <v>378</v>
      </c>
      <c r="F191" s="20">
        <v>145</v>
      </c>
      <c r="G191" s="21" t="s">
        <v>4</v>
      </c>
      <c r="H191" s="20">
        <v>130</v>
      </c>
      <c r="I191" s="21" t="s">
        <v>4</v>
      </c>
      <c r="J191" s="20">
        <v>120</v>
      </c>
      <c r="K191" s="21" t="s">
        <v>4</v>
      </c>
      <c r="L191" s="20">
        <v>85</v>
      </c>
      <c r="M191" s="21" t="s">
        <v>4</v>
      </c>
      <c r="N191" s="27">
        <f>(F191+H191+J191+L191)/4</f>
        <v>120</v>
      </c>
      <c r="O191" s="21" t="s">
        <v>580</v>
      </c>
      <c r="P191" s="48"/>
      <c r="Q191" s="24">
        <f>N191-N191*P191</f>
        <v>120</v>
      </c>
      <c r="R191" s="25">
        <f>Q191*D191</f>
        <v>14400</v>
      </c>
    </row>
    <row r="192" spans="2:19" ht="38.25" x14ac:dyDescent="0.2">
      <c r="B192" s="62"/>
      <c r="C192" s="55">
        <v>2</v>
      </c>
      <c r="D192" s="55" t="s">
        <v>592</v>
      </c>
      <c r="E192" s="55" t="s">
        <v>379</v>
      </c>
      <c r="F192" s="21" t="s">
        <v>4</v>
      </c>
      <c r="G192" s="26">
        <v>0.1</v>
      </c>
      <c r="H192" s="21" t="s">
        <v>4</v>
      </c>
      <c r="I192" s="26">
        <v>0.1</v>
      </c>
      <c r="J192" s="21" t="s">
        <v>4</v>
      </c>
      <c r="K192" s="26">
        <v>0.1</v>
      </c>
      <c r="L192" s="21" t="s">
        <v>4</v>
      </c>
      <c r="M192" s="26"/>
      <c r="N192" s="21" t="s">
        <v>4</v>
      </c>
      <c r="O192" s="23">
        <f>(G192+I192+K192)/3</f>
        <v>0.1</v>
      </c>
      <c r="P192" s="46"/>
      <c r="Q192" s="45" t="s">
        <v>4</v>
      </c>
      <c r="R192" s="25">
        <v>10000</v>
      </c>
      <c r="S192" s="18" t="str">
        <f t="shared" si="2"/>
        <v>% ABAIXO DO MINIMO</v>
      </c>
    </row>
    <row r="193" spans="2:19" ht="38.25" x14ac:dyDescent="0.2">
      <c r="B193" s="62"/>
      <c r="C193" s="55">
        <v>3</v>
      </c>
      <c r="D193" s="55" t="s">
        <v>592</v>
      </c>
      <c r="E193" s="55" t="s">
        <v>380</v>
      </c>
      <c r="F193" s="21" t="s">
        <v>4</v>
      </c>
      <c r="G193" s="26">
        <v>0.15</v>
      </c>
      <c r="H193" s="21" t="s">
        <v>4</v>
      </c>
      <c r="I193" s="26">
        <v>0.1</v>
      </c>
      <c r="J193" s="21" t="s">
        <v>4</v>
      </c>
      <c r="K193" s="26">
        <v>0.1</v>
      </c>
      <c r="L193" s="21" t="s">
        <v>4</v>
      </c>
      <c r="M193" s="26"/>
      <c r="N193" s="21" t="s">
        <v>4</v>
      </c>
      <c r="O193" s="23">
        <f>(G193+I193+K193)/3</f>
        <v>0.12</v>
      </c>
      <c r="P193" s="46"/>
      <c r="Q193" s="45" t="s">
        <v>4</v>
      </c>
      <c r="R193" s="25">
        <v>8000</v>
      </c>
      <c r="S193" s="18" t="str">
        <f t="shared" si="2"/>
        <v>% ABAIXO DO MINIMO</v>
      </c>
    </row>
    <row r="194" spans="2:19" ht="38.25" x14ac:dyDescent="0.2">
      <c r="B194" s="62"/>
      <c r="C194" s="55">
        <v>4</v>
      </c>
      <c r="D194" s="55" t="s">
        <v>592</v>
      </c>
      <c r="E194" s="55" t="s">
        <v>381</v>
      </c>
      <c r="F194" s="21" t="s">
        <v>4</v>
      </c>
      <c r="G194" s="26">
        <v>0.3</v>
      </c>
      <c r="H194" s="21" t="s">
        <v>4</v>
      </c>
      <c r="I194" s="26">
        <v>0.04</v>
      </c>
      <c r="J194" s="21" t="s">
        <v>4</v>
      </c>
      <c r="K194" s="26">
        <v>0.05</v>
      </c>
      <c r="L194" s="21" t="s">
        <v>4</v>
      </c>
      <c r="M194" s="26"/>
      <c r="N194" s="21" t="s">
        <v>4</v>
      </c>
      <c r="O194" s="23">
        <f>(G194+I194+K194)/3</f>
        <v>0.13</v>
      </c>
      <c r="P194" s="46"/>
      <c r="Q194" s="45" t="s">
        <v>4</v>
      </c>
      <c r="R194" s="25">
        <v>8000</v>
      </c>
      <c r="S194" s="18" t="str">
        <f t="shared" si="2"/>
        <v>% ABAIXO DO MINIMO</v>
      </c>
    </row>
    <row r="195" spans="2:19" x14ac:dyDescent="0.2">
      <c r="B195" s="28"/>
      <c r="C195" s="58" t="s">
        <v>505</v>
      </c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60"/>
      <c r="P195" s="54"/>
      <c r="Q195" s="54"/>
      <c r="R195" s="25">
        <f>SUM(R191:R194)</f>
        <v>40400</v>
      </c>
    </row>
    <row r="196" spans="2:19" x14ac:dyDescent="0.2">
      <c r="B196" s="3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29"/>
    </row>
    <row r="197" spans="2:19" x14ac:dyDescent="0.2">
      <c r="C197" s="36"/>
      <c r="D197" s="36"/>
      <c r="E197" s="37" t="s">
        <v>584</v>
      </c>
      <c r="O197" s="42" t="s">
        <v>589</v>
      </c>
      <c r="P197" s="42" t="s">
        <v>590</v>
      </c>
    </row>
    <row r="198" spans="2:19" x14ac:dyDescent="0.2">
      <c r="B198" s="36"/>
      <c r="C198" s="36"/>
      <c r="D198" s="36"/>
      <c r="E198" s="37" t="s">
        <v>585</v>
      </c>
      <c r="O198" s="38">
        <f>SUM(P192+P193+P194)/3</f>
        <v>0</v>
      </c>
      <c r="P198" s="38">
        <f>P191</f>
        <v>0</v>
      </c>
    </row>
    <row r="199" spans="2:19" x14ac:dyDescent="0.2">
      <c r="B199" s="36"/>
      <c r="C199" s="36"/>
      <c r="D199" s="36"/>
      <c r="E199" s="37" t="s">
        <v>586</v>
      </c>
      <c r="O199" s="43" t="s">
        <v>588</v>
      </c>
      <c r="P199" s="44">
        <f>0.6*O198+0.4*P198</f>
        <v>0</v>
      </c>
    </row>
    <row r="200" spans="2:19" x14ac:dyDescent="0.2">
      <c r="B200" s="36"/>
      <c r="C200" s="36"/>
      <c r="D200" s="36"/>
      <c r="E200" s="37" t="s">
        <v>587</v>
      </c>
    </row>
    <row r="201" spans="2:19" x14ac:dyDescent="0.2">
      <c r="B201" s="36"/>
      <c r="C201" s="36"/>
      <c r="D201" s="36"/>
      <c r="E201" s="50"/>
    </row>
    <row r="202" spans="2:19" x14ac:dyDescent="0.2">
      <c r="B202" s="36"/>
      <c r="C202" s="36"/>
      <c r="D202" s="36"/>
      <c r="E202" s="50"/>
    </row>
    <row r="203" spans="2:19" ht="12.75" customHeight="1" x14ac:dyDescent="0.2">
      <c r="B203" s="61" t="s">
        <v>382</v>
      </c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</row>
    <row r="204" spans="2:19" ht="51.75" customHeight="1" x14ac:dyDescent="0.2">
      <c r="B204" s="51" t="s">
        <v>0</v>
      </c>
      <c r="C204" s="51" t="s">
        <v>1</v>
      </c>
      <c r="D204" s="55" t="s">
        <v>591</v>
      </c>
      <c r="E204" s="51" t="s">
        <v>2</v>
      </c>
      <c r="F204" s="51" t="s">
        <v>8</v>
      </c>
      <c r="G204" s="51" t="s">
        <v>9</v>
      </c>
      <c r="H204" s="51" t="s">
        <v>8</v>
      </c>
      <c r="I204" s="51" t="s">
        <v>9</v>
      </c>
      <c r="J204" s="51"/>
      <c r="K204" s="51"/>
      <c r="L204" s="51"/>
      <c r="M204" s="51"/>
      <c r="N204" s="51" t="s">
        <v>8</v>
      </c>
      <c r="O204" s="51" t="s">
        <v>579</v>
      </c>
      <c r="P204" s="52" t="s">
        <v>581</v>
      </c>
      <c r="Q204" s="51" t="s">
        <v>583</v>
      </c>
      <c r="R204" s="53" t="s">
        <v>491</v>
      </c>
    </row>
    <row r="205" spans="2:19" ht="51" x14ac:dyDescent="0.2">
      <c r="B205" s="62">
        <v>15</v>
      </c>
      <c r="C205" s="55">
        <v>1</v>
      </c>
      <c r="D205" s="55">
        <v>150</v>
      </c>
      <c r="E205" s="55" t="s">
        <v>383</v>
      </c>
      <c r="F205" s="20">
        <v>70</v>
      </c>
      <c r="G205" s="21" t="s">
        <v>4</v>
      </c>
      <c r="H205" s="20">
        <v>60</v>
      </c>
      <c r="I205" s="21" t="s">
        <v>4</v>
      </c>
      <c r="J205" s="20"/>
      <c r="K205" s="21"/>
      <c r="L205" s="21"/>
      <c r="M205" s="21"/>
      <c r="N205" s="27">
        <f>(F205+H205)/2</f>
        <v>65</v>
      </c>
      <c r="O205" s="21" t="s">
        <v>580</v>
      </c>
      <c r="P205" s="48"/>
      <c r="Q205" s="24">
        <f>N205-N205*P205</f>
        <v>65</v>
      </c>
      <c r="R205" s="25">
        <f>Q205*D205</f>
        <v>9750</v>
      </c>
    </row>
    <row r="206" spans="2:19" ht="51" x14ac:dyDescent="0.2">
      <c r="B206" s="62"/>
      <c r="C206" s="55">
        <v>2</v>
      </c>
      <c r="D206" s="55" t="s">
        <v>592</v>
      </c>
      <c r="E206" s="55" t="s">
        <v>384</v>
      </c>
      <c r="F206" s="21" t="s">
        <v>4</v>
      </c>
      <c r="G206" s="26">
        <v>0.1</v>
      </c>
      <c r="H206" s="21" t="s">
        <v>4</v>
      </c>
      <c r="I206" s="26">
        <v>0.1</v>
      </c>
      <c r="J206" s="21"/>
      <c r="K206" s="26"/>
      <c r="L206" s="26"/>
      <c r="M206" s="26"/>
      <c r="N206" s="21" t="s">
        <v>4</v>
      </c>
      <c r="O206" s="23">
        <f>(G206+I206)/2</f>
        <v>0.1</v>
      </c>
      <c r="P206" s="46"/>
      <c r="Q206" s="45" t="s">
        <v>4</v>
      </c>
      <c r="R206" s="25">
        <v>10000</v>
      </c>
      <c r="S206" s="18" t="str">
        <f t="shared" ref="S206:S262" si="3">IF(P206&gt;=O206,"CORRETO","% ABAIXO DO MINIMO")</f>
        <v>% ABAIXO DO MINIMO</v>
      </c>
    </row>
    <row r="207" spans="2:19" ht="51" x14ac:dyDescent="0.2">
      <c r="B207" s="62"/>
      <c r="C207" s="55">
        <v>3</v>
      </c>
      <c r="D207" s="55" t="s">
        <v>592</v>
      </c>
      <c r="E207" s="55" t="s">
        <v>385</v>
      </c>
      <c r="F207" s="21" t="s">
        <v>4</v>
      </c>
      <c r="G207" s="26">
        <v>0.1</v>
      </c>
      <c r="H207" s="21" t="s">
        <v>4</v>
      </c>
      <c r="I207" s="26">
        <v>0.1</v>
      </c>
      <c r="J207" s="21"/>
      <c r="K207" s="26"/>
      <c r="L207" s="26"/>
      <c r="M207" s="26"/>
      <c r="N207" s="21" t="s">
        <v>4</v>
      </c>
      <c r="O207" s="23">
        <f>(G207+I207)/2</f>
        <v>0.1</v>
      </c>
      <c r="P207" s="46"/>
      <c r="Q207" s="45" t="s">
        <v>4</v>
      </c>
      <c r="R207" s="25">
        <v>8000</v>
      </c>
      <c r="S207" s="18" t="str">
        <f t="shared" si="3"/>
        <v>% ABAIXO DO MINIMO</v>
      </c>
    </row>
    <row r="208" spans="2:19" ht="51" x14ac:dyDescent="0.2">
      <c r="B208" s="62"/>
      <c r="C208" s="55">
        <v>4</v>
      </c>
      <c r="D208" s="55" t="s">
        <v>592</v>
      </c>
      <c r="E208" s="55" t="s">
        <v>386</v>
      </c>
      <c r="F208" s="21" t="s">
        <v>4</v>
      </c>
      <c r="G208" s="26">
        <v>0.04</v>
      </c>
      <c r="H208" s="21" t="s">
        <v>4</v>
      </c>
      <c r="I208" s="26">
        <v>0.05</v>
      </c>
      <c r="J208" s="21"/>
      <c r="K208" s="26"/>
      <c r="L208" s="26"/>
      <c r="M208" s="26"/>
      <c r="N208" s="21" t="s">
        <v>4</v>
      </c>
      <c r="O208" s="23">
        <f>(G208+I208)/2</f>
        <v>0.05</v>
      </c>
      <c r="P208" s="46"/>
      <c r="Q208" s="45" t="s">
        <v>4</v>
      </c>
      <c r="R208" s="25">
        <v>7000</v>
      </c>
      <c r="S208" s="18" t="str">
        <f t="shared" si="3"/>
        <v>% ABAIXO DO MINIMO</v>
      </c>
    </row>
    <row r="209" spans="2:19" x14ac:dyDescent="0.2">
      <c r="B209" s="28"/>
      <c r="C209" s="58" t="s">
        <v>506</v>
      </c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60"/>
      <c r="P209" s="54"/>
      <c r="Q209" s="54"/>
      <c r="R209" s="25">
        <f>SUM(R205:R208)</f>
        <v>34750</v>
      </c>
    </row>
    <row r="210" spans="2:19" x14ac:dyDescent="0.2">
      <c r="B210" s="3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29"/>
    </row>
    <row r="211" spans="2:19" x14ac:dyDescent="0.2">
      <c r="C211" s="36"/>
      <c r="D211" s="36"/>
      <c r="E211" s="37" t="s">
        <v>584</v>
      </c>
      <c r="O211" s="42" t="s">
        <v>589</v>
      </c>
      <c r="P211" s="42" t="s">
        <v>590</v>
      </c>
    </row>
    <row r="212" spans="2:19" x14ac:dyDescent="0.2">
      <c r="B212" s="36"/>
      <c r="C212" s="36"/>
      <c r="D212" s="36"/>
      <c r="E212" s="37" t="s">
        <v>585</v>
      </c>
      <c r="O212" s="38">
        <f>SUM(P206+P207+P208)/3</f>
        <v>0</v>
      </c>
      <c r="P212" s="38">
        <f>P205</f>
        <v>0</v>
      </c>
    </row>
    <row r="213" spans="2:19" x14ac:dyDescent="0.2">
      <c r="B213" s="36"/>
      <c r="C213" s="36"/>
      <c r="D213" s="36"/>
      <c r="E213" s="37" t="s">
        <v>586</v>
      </c>
      <c r="O213" s="43" t="s">
        <v>588</v>
      </c>
      <c r="P213" s="44">
        <f>0.6*O212+0.4*P212</f>
        <v>0</v>
      </c>
    </row>
    <row r="214" spans="2:19" x14ac:dyDescent="0.2">
      <c r="B214" s="36"/>
      <c r="C214" s="36"/>
      <c r="D214" s="36"/>
      <c r="E214" s="37" t="s">
        <v>587</v>
      </c>
    </row>
    <row r="215" spans="2:19" x14ac:dyDescent="0.2">
      <c r="B215" s="36"/>
      <c r="C215" s="36"/>
      <c r="D215" s="36"/>
      <c r="E215" s="36"/>
    </row>
    <row r="216" spans="2:19" ht="15" customHeight="1" x14ac:dyDescent="0.2">
      <c r="B216" s="61" t="s">
        <v>387</v>
      </c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</row>
    <row r="217" spans="2:19" ht="56.25" x14ac:dyDescent="0.2">
      <c r="B217" s="51" t="s">
        <v>0</v>
      </c>
      <c r="C217" s="51" t="s">
        <v>1</v>
      </c>
      <c r="D217" s="55" t="s">
        <v>591</v>
      </c>
      <c r="E217" s="51" t="s">
        <v>2</v>
      </c>
      <c r="F217" s="51" t="s">
        <v>8</v>
      </c>
      <c r="G217" s="51" t="s">
        <v>9</v>
      </c>
      <c r="H217" s="51" t="s">
        <v>8</v>
      </c>
      <c r="I217" s="51" t="s">
        <v>9</v>
      </c>
      <c r="J217" s="51"/>
      <c r="K217" s="51"/>
      <c r="L217" s="51"/>
      <c r="M217" s="51"/>
      <c r="N217" s="51" t="s">
        <v>8</v>
      </c>
      <c r="O217" s="51" t="s">
        <v>579</v>
      </c>
      <c r="P217" s="52" t="s">
        <v>581</v>
      </c>
      <c r="Q217" s="51" t="s">
        <v>583</v>
      </c>
      <c r="R217" s="53" t="s">
        <v>491</v>
      </c>
    </row>
    <row r="218" spans="2:19" ht="38.25" x14ac:dyDescent="0.2">
      <c r="B218" s="62">
        <v>16</v>
      </c>
      <c r="C218" s="55">
        <v>1</v>
      </c>
      <c r="D218" s="55">
        <v>330</v>
      </c>
      <c r="E218" s="55" t="s">
        <v>388</v>
      </c>
      <c r="F218" s="20">
        <v>110</v>
      </c>
      <c r="G218" s="21" t="s">
        <v>4</v>
      </c>
      <c r="H218" s="20">
        <v>100</v>
      </c>
      <c r="I218" s="21" t="s">
        <v>4</v>
      </c>
      <c r="J218" s="20"/>
      <c r="K218" s="21"/>
      <c r="L218" s="21"/>
      <c r="M218" s="21"/>
      <c r="N218" s="27">
        <f>(F218+H218)/2</f>
        <v>105</v>
      </c>
      <c r="O218" s="21" t="s">
        <v>580</v>
      </c>
      <c r="P218" s="48"/>
      <c r="Q218" s="24">
        <f>N218-N218*P218</f>
        <v>105</v>
      </c>
      <c r="R218" s="25">
        <f>Q218*D218</f>
        <v>34650</v>
      </c>
    </row>
    <row r="219" spans="2:19" ht="38.25" x14ac:dyDescent="0.2">
      <c r="B219" s="62"/>
      <c r="C219" s="55">
        <v>2</v>
      </c>
      <c r="D219" s="55" t="s">
        <v>592</v>
      </c>
      <c r="E219" s="55" t="s">
        <v>389</v>
      </c>
      <c r="F219" s="21" t="s">
        <v>4</v>
      </c>
      <c r="G219" s="26">
        <v>0.1</v>
      </c>
      <c r="H219" s="21" t="s">
        <v>4</v>
      </c>
      <c r="I219" s="26">
        <v>0.1</v>
      </c>
      <c r="J219" s="21"/>
      <c r="K219" s="26"/>
      <c r="L219" s="26"/>
      <c r="M219" s="26"/>
      <c r="N219" s="21" t="s">
        <v>4</v>
      </c>
      <c r="O219" s="23">
        <f>(G219+I219)/2</f>
        <v>0.1</v>
      </c>
      <c r="P219" s="46"/>
      <c r="Q219" s="45" t="s">
        <v>4</v>
      </c>
      <c r="R219" s="25">
        <v>15000</v>
      </c>
      <c r="S219" s="18" t="str">
        <f t="shared" si="3"/>
        <v>% ABAIXO DO MINIMO</v>
      </c>
    </row>
    <row r="220" spans="2:19" ht="38.25" x14ac:dyDescent="0.2">
      <c r="B220" s="62"/>
      <c r="C220" s="55">
        <v>3</v>
      </c>
      <c r="D220" s="55" t="s">
        <v>592</v>
      </c>
      <c r="E220" s="55" t="s">
        <v>390</v>
      </c>
      <c r="F220" s="21" t="s">
        <v>4</v>
      </c>
      <c r="G220" s="26">
        <v>0.1</v>
      </c>
      <c r="H220" s="21" t="s">
        <v>4</v>
      </c>
      <c r="I220" s="26">
        <v>0.1</v>
      </c>
      <c r="J220" s="21"/>
      <c r="K220" s="26"/>
      <c r="L220" s="26"/>
      <c r="M220" s="26"/>
      <c r="N220" s="21" t="s">
        <v>4</v>
      </c>
      <c r="O220" s="23">
        <f>(G220+I220)/2</f>
        <v>0.1</v>
      </c>
      <c r="P220" s="46"/>
      <c r="Q220" s="45" t="s">
        <v>4</v>
      </c>
      <c r="R220" s="25">
        <v>10000</v>
      </c>
      <c r="S220" s="18" t="str">
        <f t="shared" si="3"/>
        <v>% ABAIXO DO MINIMO</v>
      </c>
    </row>
    <row r="221" spans="2:19" ht="38.25" x14ac:dyDescent="0.2">
      <c r="B221" s="62"/>
      <c r="C221" s="55">
        <v>4</v>
      </c>
      <c r="D221" s="55" t="s">
        <v>592</v>
      </c>
      <c r="E221" s="55" t="s">
        <v>391</v>
      </c>
      <c r="F221" s="21" t="s">
        <v>4</v>
      </c>
      <c r="G221" s="26">
        <v>0.03</v>
      </c>
      <c r="H221" s="21" t="s">
        <v>4</v>
      </c>
      <c r="I221" s="26">
        <v>0.05</v>
      </c>
      <c r="J221" s="21"/>
      <c r="K221" s="26"/>
      <c r="L221" s="26"/>
      <c r="M221" s="26"/>
      <c r="N221" s="21" t="s">
        <v>4</v>
      </c>
      <c r="O221" s="23">
        <f>(G221+I221)/2</f>
        <v>0.04</v>
      </c>
      <c r="P221" s="46"/>
      <c r="Q221" s="45" t="s">
        <v>4</v>
      </c>
      <c r="R221" s="25">
        <v>10000</v>
      </c>
      <c r="S221" s="18" t="str">
        <f t="shared" si="3"/>
        <v>% ABAIXO DO MINIMO</v>
      </c>
    </row>
    <row r="222" spans="2:19" x14ac:dyDescent="0.2">
      <c r="B222" s="28"/>
      <c r="C222" s="58" t="s">
        <v>507</v>
      </c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60"/>
      <c r="P222" s="54"/>
      <c r="Q222" s="54"/>
      <c r="R222" s="25">
        <f>SUM(R218:R221)</f>
        <v>69650</v>
      </c>
    </row>
    <row r="223" spans="2:19" x14ac:dyDescent="0.2">
      <c r="B223" s="3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29"/>
    </row>
    <row r="224" spans="2:19" x14ac:dyDescent="0.2">
      <c r="C224" s="36"/>
      <c r="D224" s="36"/>
      <c r="E224" s="37" t="s">
        <v>584</v>
      </c>
      <c r="O224" s="42" t="s">
        <v>589</v>
      </c>
      <c r="P224" s="42" t="s">
        <v>590</v>
      </c>
    </row>
    <row r="225" spans="2:19" x14ac:dyDescent="0.2">
      <c r="B225" s="36"/>
      <c r="C225" s="36"/>
      <c r="D225" s="36"/>
      <c r="E225" s="37" t="s">
        <v>585</v>
      </c>
      <c r="O225" s="38">
        <f>SUM(P219+P220+P221)/3</f>
        <v>0</v>
      </c>
      <c r="P225" s="38">
        <f>P218</f>
        <v>0</v>
      </c>
    </row>
    <row r="226" spans="2:19" x14ac:dyDescent="0.2">
      <c r="B226" s="36"/>
      <c r="C226" s="36"/>
      <c r="D226" s="36"/>
      <c r="E226" s="37" t="s">
        <v>586</v>
      </c>
      <c r="O226" s="43" t="s">
        <v>588</v>
      </c>
      <c r="P226" s="44">
        <f>0.6*O225+0.4*P225</f>
        <v>0</v>
      </c>
    </row>
    <row r="227" spans="2:19" x14ac:dyDescent="0.2">
      <c r="B227" s="36"/>
      <c r="C227" s="36"/>
      <c r="D227" s="36"/>
      <c r="E227" s="37" t="s">
        <v>587</v>
      </c>
    </row>
    <row r="228" spans="2:19" x14ac:dyDescent="0.2">
      <c r="B228" s="36"/>
      <c r="C228" s="36"/>
      <c r="D228" s="36"/>
      <c r="E228" s="36"/>
    </row>
    <row r="230" spans="2:19" ht="15" customHeight="1" x14ac:dyDescent="0.2">
      <c r="B230" s="61" t="s">
        <v>392</v>
      </c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</row>
    <row r="231" spans="2:19" ht="63.75" x14ac:dyDescent="0.2">
      <c r="B231" s="55" t="s">
        <v>0</v>
      </c>
      <c r="C231" s="55" t="s">
        <v>1</v>
      </c>
      <c r="D231" s="55" t="s">
        <v>591</v>
      </c>
      <c r="E231" s="55" t="s">
        <v>2</v>
      </c>
      <c r="F231" s="55" t="s">
        <v>8</v>
      </c>
      <c r="G231" s="55" t="s">
        <v>9</v>
      </c>
      <c r="H231" s="55" t="s">
        <v>8</v>
      </c>
      <c r="I231" s="55" t="s">
        <v>9</v>
      </c>
      <c r="J231" s="55"/>
      <c r="K231" s="55"/>
      <c r="L231" s="55"/>
      <c r="M231" s="55"/>
      <c r="N231" s="55" t="s">
        <v>8</v>
      </c>
      <c r="O231" s="55" t="s">
        <v>579</v>
      </c>
      <c r="P231" s="47" t="s">
        <v>581</v>
      </c>
      <c r="Q231" s="55" t="s">
        <v>583</v>
      </c>
      <c r="R231" s="19" t="s">
        <v>491</v>
      </c>
    </row>
    <row r="232" spans="2:19" ht="38.25" x14ac:dyDescent="0.2">
      <c r="B232" s="62">
        <v>17</v>
      </c>
      <c r="C232" s="55">
        <v>1</v>
      </c>
      <c r="D232" s="55">
        <v>150</v>
      </c>
      <c r="E232" s="55" t="s">
        <v>388</v>
      </c>
      <c r="F232" s="20">
        <v>110</v>
      </c>
      <c r="G232" s="21" t="s">
        <v>4</v>
      </c>
      <c r="H232" s="20">
        <v>100</v>
      </c>
      <c r="I232" s="21" t="s">
        <v>4</v>
      </c>
      <c r="J232" s="20"/>
      <c r="K232" s="21"/>
      <c r="L232" s="21"/>
      <c r="M232" s="21"/>
      <c r="N232" s="22">
        <f>(F232+H232)/2</f>
        <v>105</v>
      </c>
      <c r="O232" s="21" t="s">
        <v>580</v>
      </c>
      <c r="P232" s="48"/>
      <c r="Q232" s="24">
        <f>N232-N232*P232</f>
        <v>105</v>
      </c>
      <c r="R232" s="25">
        <f>Q232*D232</f>
        <v>15750</v>
      </c>
    </row>
    <row r="233" spans="2:19" ht="38.25" x14ac:dyDescent="0.2">
      <c r="B233" s="62"/>
      <c r="C233" s="55">
        <v>2</v>
      </c>
      <c r="D233" s="55" t="s">
        <v>592</v>
      </c>
      <c r="E233" s="55" t="s">
        <v>389</v>
      </c>
      <c r="F233" s="21" t="s">
        <v>4</v>
      </c>
      <c r="G233" s="26">
        <v>0.1</v>
      </c>
      <c r="H233" s="21" t="s">
        <v>4</v>
      </c>
      <c r="I233" s="26">
        <v>0.1</v>
      </c>
      <c r="J233" s="21"/>
      <c r="K233" s="26"/>
      <c r="L233" s="26"/>
      <c r="M233" s="26"/>
      <c r="N233" s="21" t="s">
        <v>4</v>
      </c>
      <c r="O233" s="23">
        <f>(G233+I233)/2</f>
        <v>0.1</v>
      </c>
      <c r="P233" s="46"/>
      <c r="Q233" s="45" t="s">
        <v>4</v>
      </c>
      <c r="R233" s="25">
        <v>10000</v>
      </c>
      <c r="S233" s="18" t="str">
        <f t="shared" si="3"/>
        <v>% ABAIXO DO MINIMO</v>
      </c>
    </row>
    <row r="234" spans="2:19" ht="38.25" x14ac:dyDescent="0.2">
      <c r="B234" s="62"/>
      <c r="C234" s="55">
        <v>3</v>
      </c>
      <c r="D234" s="55" t="s">
        <v>592</v>
      </c>
      <c r="E234" s="55" t="s">
        <v>390</v>
      </c>
      <c r="F234" s="21" t="s">
        <v>4</v>
      </c>
      <c r="G234" s="26">
        <v>0.1</v>
      </c>
      <c r="H234" s="21" t="s">
        <v>4</v>
      </c>
      <c r="I234" s="26">
        <v>0.1</v>
      </c>
      <c r="J234" s="21"/>
      <c r="K234" s="26"/>
      <c r="L234" s="26"/>
      <c r="M234" s="26"/>
      <c r="N234" s="21" t="s">
        <v>4</v>
      </c>
      <c r="O234" s="23">
        <f>(G234+I234)/2</f>
        <v>0.1</v>
      </c>
      <c r="P234" s="46"/>
      <c r="Q234" s="45" t="s">
        <v>4</v>
      </c>
      <c r="R234" s="25">
        <v>8000</v>
      </c>
      <c r="S234" s="18" t="str">
        <f t="shared" si="3"/>
        <v>% ABAIXO DO MINIMO</v>
      </c>
    </row>
    <row r="235" spans="2:19" ht="38.25" x14ac:dyDescent="0.2">
      <c r="B235" s="62"/>
      <c r="C235" s="55">
        <v>4</v>
      </c>
      <c r="D235" s="55" t="s">
        <v>592</v>
      </c>
      <c r="E235" s="55" t="s">
        <v>391</v>
      </c>
      <c r="F235" s="21" t="s">
        <v>4</v>
      </c>
      <c r="G235" s="26">
        <v>0.03</v>
      </c>
      <c r="H235" s="21" t="s">
        <v>4</v>
      </c>
      <c r="I235" s="26">
        <v>0.05</v>
      </c>
      <c r="J235" s="21"/>
      <c r="K235" s="26"/>
      <c r="L235" s="26"/>
      <c r="M235" s="26"/>
      <c r="N235" s="21" t="s">
        <v>4</v>
      </c>
      <c r="O235" s="23">
        <f>(G235+I235)/2</f>
        <v>0.04</v>
      </c>
      <c r="P235" s="46"/>
      <c r="Q235" s="45" t="s">
        <v>4</v>
      </c>
      <c r="R235" s="25">
        <v>8000</v>
      </c>
      <c r="S235" s="18" t="str">
        <f t="shared" si="3"/>
        <v>% ABAIXO DO MINIMO</v>
      </c>
    </row>
    <row r="236" spans="2:19" x14ac:dyDescent="0.2">
      <c r="B236" s="28"/>
      <c r="C236" s="58" t="s">
        <v>508</v>
      </c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60"/>
      <c r="P236" s="54"/>
      <c r="Q236" s="54"/>
      <c r="R236" s="25">
        <f>SUM(R232:R235)</f>
        <v>41750</v>
      </c>
    </row>
    <row r="237" spans="2:19" x14ac:dyDescent="0.2">
      <c r="B237" s="3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29"/>
    </row>
    <row r="238" spans="2:19" x14ac:dyDescent="0.2">
      <c r="C238" s="36"/>
      <c r="D238" s="36"/>
      <c r="E238" s="37" t="s">
        <v>584</v>
      </c>
      <c r="O238" s="42" t="s">
        <v>589</v>
      </c>
      <c r="P238" s="42" t="s">
        <v>590</v>
      </c>
    </row>
    <row r="239" spans="2:19" x14ac:dyDescent="0.2">
      <c r="B239" s="36"/>
      <c r="C239" s="36"/>
      <c r="D239" s="36"/>
      <c r="E239" s="37" t="s">
        <v>585</v>
      </c>
      <c r="O239" s="38">
        <f>SUM(P233+P234+P235)/3</f>
        <v>0</v>
      </c>
      <c r="P239" s="38">
        <f>P232</f>
        <v>0</v>
      </c>
    </row>
    <row r="240" spans="2:19" x14ac:dyDescent="0.2">
      <c r="B240" s="36"/>
      <c r="C240" s="36"/>
      <c r="D240" s="36"/>
      <c r="E240" s="37" t="s">
        <v>586</v>
      </c>
      <c r="O240" s="43" t="s">
        <v>588</v>
      </c>
      <c r="P240" s="44">
        <f>0.6*O239+0.4*P239</f>
        <v>0</v>
      </c>
    </row>
    <row r="241" spans="2:19" x14ac:dyDescent="0.2">
      <c r="B241" s="36"/>
      <c r="C241" s="36"/>
      <c r="D241" s="36"/>
      <c r="E241" s="37" t="s">
        <v>587</v>
      </c>
    </row>
    <row r="242" spans="2:19" x14ac:dyDescent="0.2">
      <c r="B242" s="36"/>
      <c r="C242" s="36"/>
      <c r="D242" s="36"/>
      <c r="E242" s="36"/>
    </row>
    <row r="243" spans="2:19" ht="15" customHeight="1" x14ac:dyDescent="0.2">
      <c r="B243" s="61" t="s">
        <v>393</v>
      </c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</row>
    <row r="244" spans="2:19" ht="63.75" x14ac:dyDescent="0.2">
      <c r="B244" s="55" t="s">
        <v>0</v>
      </c>
      <c r="C244" s="55" t="s">
        <v>1</v>
      </c>
      <c r="D244" s="55" t="s">
        <v>591</v>
      </c>
      <c r="E244" s="55" t="s">
        <v>2</v>
      </c>
      <c r="F244" s="55" t="s">
        <v>8</v>
      </c>
      <c r="G244" s="55" t="s">
        <v>9</v>
      </c>
      <c r="H244" s="55" t="s">
        <v>8</v>
      </c>
      <c r="I244" s="55" t="s">
        <v>9</v>
      </c>
      <c r="J244" s="55"/>
      <c r="K244" s="55"/>
      <c r="L244" s="55"/>
      <c r="M244" s="55"/>
      <c r="N244" s="55" t="s">
        <v>8</v>
      </c>
      <c r="O244" s="55" t="s">
        <v>579</v>
      </c>
      <c r="P244" s="47" t="s">
        <v>581</v>
      </c>
      <c r="Q244" s="55" t="s">
        <v>583</v>
      </c>
      <c r="R244" s="19" t="s">
        <v>491</v>
      </c>
    </row>
    <row r="245" spans="2:19" ht="38.25" x14ac:dyDescent="0.2">
      <c r="B245" s="62">
        <v>18</v>
      </c>
      <c r="C245" s="55">
        <v>1</v>
      </c>
      <c r="D245" s="55">
        <v>100</v>
      </c>
      <c r="E245" s="55" t="s">
        <v>388</v>
      </c>
      <c r="F245" s="20">
        <v>110</v>
      </c>
      <c r="G245" s="21" t="s">
        <v>4</v>
      </c>
      <c r="H245" s="20">
        <v>100</v>
      </c>
      <c r="I245" s="21" t="s">
        <v>4</v>
      </c>
      <c r="J245" s="20"/>
      <c r="K245" s="21"/>
      <c r="L245" s="21"/>
      <c r="M245" s="21"/>
      <c r="N245" s="27">
        <f>(F245+H245)/2</f>
        <v>105</v>
      </c>
      <c r="O245" s="21" t="s">
        <v>580</v>
      </c>
      <c r="P245" s="48"/>
      <c r="Q245" s="24">
        <f>N245-N245*P245</f>
        <v>105</v>
      </c>
      <c r="R245" s="25">
        <f>Q245*D245</f>
        <v>10500</v>
      </c>
    </row>
    <row r="246" spans="2:19" ht="38.25" x14ac:dyDescent="0.2">
      <c r="B246" s="62"/>
      <c r="C246" s="55">
        <v>2</v>
      </c>
      <c r="D246" s="55" t="s">
        <v>592</v>
      </c>
      <c r="E246" s="55" t="s">
        <v>389</v>
      </c>
      <c r="F246" s="21" t="s">
        <v>4</v>
      </c>
      <c r="G246" s="26">
        <v>0.1</v>
      </c>
      <c r="H246" s="21" t="s">
        <v>4</v>
      </c>
      <c r="I246" s="26">
        <v>0.1</v>
      </c>
      <c r="J246" s="21"/>
      <c r="K246" s="26"/>
      <c r="L246" s="26"/>
      <c r="M246" s="26"/>
      <c r="N246" s="21" t="s">
        <v>4</v>
      </c>
      <c r="O246" s="23">
        <f>(G246+I246)/2</f>
        <v>0.1</v>
      </c>
      <c r="P246" s="46"/>
      <c r="Q246" s="45" t="s">
        <v>4</v>
      </c>
      <c r="R246" s="25">
        <v>8000</v>
      </c>
      <c r="S246" s="18" t="str">
        <f t="shared" si="3"/>
        <v>% ABAIXO DO MINIMO</v>
      </c>
    </row>
    <row r="247" spans="2:19" ht="38.25" x14ac:dyDescent="0.2">
      <c r="B247" s="62"/>
      <c r="C247" s="55">
        <v>3</v>
      </c>
      <c r="D247" s="55" t="s">
        <v>592</v>
      </c>
      <c r="E247" s="55" t="s">
        <v>390</v>
      </c>
      <c r="F247" s="21" t="s">
        <v>4</v>
      </c>
      <c r="G247" s="26">
        <v>0.1</v>
      </c>
      <c r="H247" s="21" t="s">
        <v>4</v>
      </c>
      <c r="I247" s="26">
        <v>0.1</v>
      </c>
      <c r="J247" s="21"/>
      <c r="K247" s="26"/>
      <c r="L247" s="26"/>
      <c r="M247" s="26"/>
      <c r="N247" s="21" t="s">
        <v>4</v>
      </c>
      <c r="O247" s="23">
        <f>(G247+I247)/2</f>
        <v>0.1</v>
      </c>
      <c r="P247" s="46"/>
      <c r="Q247" s="45" t="s">
        <v>4</v>
      </c>
      <c r="R247" s="25">
        <v>8000</v>
      </c>
      <c r="S247" s="18" t="str">
        <f t="shared" si="3"/>
        <v>% ABAIXO DO MINIMO</v>
      </c>
    </row>
    <row r="248" spans="2:19" ht="38.25" x14ac:dyDescent="0.2">
      <c r="B248" s="62"/>
      <c r="C248" s="55">
        <v>4</v>
      </c>
      <c r="D248" s="55" t="s">
        <v>592</v>
      </c>
      <c r="E248" s="55" t="s">
        <v>391</v>
      </c>
      <c r="F248" s="21" t="s">
        <v>4</v>
      </c>
      <c r="G248" s="26">
        <v>0.03</v>
      </c>
      <c r="H248" s="21" t="s">
        <v>4</v>
      </c>
      <c r="I248" s="26">
        <v>0.05</v>
      </c>
      <c r="J248" s="21"/>
      <c r="K248" s="26"/>
      <c r="L248" s="26"/>
      <c r="M248" s="26"/>
      <c r="N248" s="21" t="s">
        <v>4</v>
      </c>
      <c r="O248" s="23">
        <f>(G248+I248)/2</f>
        <v>0.04</v>
      </c>
      <c r="P248" s="46"/>
      <c r="Q248" s="45" t="s">
        <v>4</v>
      </c>
      <c r="R248" s="25">
        <v>8000</v>
      </c>
      <c r="S248" s="18" t="str">
        <f t="shared" si="3"/>
        <v>% ABAIXO DO MINIMO</v>
      </c>
    </row>
    <row r="249" spans="2:19" ht="12.75" customHeight="1" x14ac:dyDescent="0.2">
      <c r="B249" s="28"/>
      <c r="C249" s="58" t="s">
        <v>509</v>
      </c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60"/>
      <c r="P249" s="54"/>
      <c r="Q249" s="54"/>
      <c r="R249" s="25">
        <f>SUM(R245:R248)</f>
        <v>34500</v>
      </c>
    </row>
    <row r="250" spans="2:19" ht="12.75" customHeight="1" x14ac:dyDescent="0.2">
      <c r="B250" s="3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29"/>
    </row>
    <row r="251" spans="2:19" ht="12.75" customHeight="1" x14ac:dyDescent="0.2">
      <c r="C251" s="36"/>
      <c r="D251" s="36"/>
      <c r="E251" s="37" t="s">
        <v>584</v>
      </c>
      <c r="O251" s="42" t="s">
        <v>589</v>
      </c>
      <c r="P251" s="42" t="s">
        <v>590</v>
      </c>
    </row>
    <row r="252" spans="2:19" ht="12.75" customHeight="1" x14ac:dyDescent="0.2">
      <c r="B252" s="36"/>
      <c r="C252" s="36"/>
      <c r="D252" s="36"/>
      <c r="E252" s="37" t="s">
        <v>585</v>
      </c>
      <c r="O252" s="38">
        <f>SUM(P246+P247+P248)/3</f>
        <v>0</v>
      </c>
      <c r="P252" s="38">
        <f>P245</f>
        <v>0</v>
      </c>
    </row>
    <row r="253" spans="2:19" ht="12.75" customHeight="1" x14ac:dyDescent="0.2">
      <c r="B253" s="36"/>
      <c r="C253" s="36"/>
      <c r="D253" s="36"/>
      <c r="E253" s="37" t="s">
        <v>586</v>
      </c>
      <c r="O253" s="43" t="s">
        <v>588</v>
      </c>
      <c r="P253" s="44">
        <f>0.6*O252+0.4*P252</f>
        <v>0</v>
      </c>
    </row>
    <row r="254" spans="2:19" ht="12.75" customHeight="1" x14ac:dyDescent="0.2">
      <c r="B254" s="36"/>
      <c r="C254" s="36"/>
      <c r="D254" s="36"/>
      <c r="E254" s="37" t="s">
        <v>587</v>
      </c>
    </row>
    <row r="255" spans="2:19" x14ac:dyDescent="0.2">
      <c r="B255" s="36"/>
      <c r="C255" s="36"/>
      <c r="D255" s="36"/>
      <c r="E255" s="36"/>
    </row>
    <row r="257" spans="2:19" ht="15" customHeight="1" x14ac:dyDescent="0.2">
      <c r="B257" s="61" t="s">
        <v>394</v>
      </c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</row>
    <row r="258" spans="2:19" ht="63.75" x14ac:dyDescent="0.2">
      <c r="B258" s="55" t="s">
        <v>0</v>
      </c>
      <c r="C258" s="55" t="s">
        <v>1</v>
      </c>
      <c r="D258" s="55" t="s">
        <v>591</v>
      </c>
      <c r="E258" s="55" t="s">
        <v>2</v>
      </c>
      <c r="F258" s="55" t="s">
        <v>8</v>
      </c>
      <c r="G258" s="55" t="s">
        <v>9</v>
      </c>
      <c r="H258" s="55" t="s">
        <v>8</v>
      </c>
      <c r="I258" s="55" t="s">
        <v>9</v>
      </c>
      <c r="J258" s="55"/>
      <c r="K258" s="55"/>
      <c r="L258" s="55"/>
      <c r="M258" s="55"/>
      <c r="N258" s="55" t="s">
        <v>8</v>
      </c>
      <c r="O258" s="55" t="s">
        <v>579</v>
      </c>
      <c r="P258" s="47" t="s">
        <v>581</v>
      </c>
      <c r="Q258" s="55" t="s">
        <v>583</v>
      </c>
      <c r="R258" s="19" t="s">
        <v>491</v>
      </c>
    </row>
    <row r="259" spans="2:19" ht="38.25" x14ac:dyDescent="0.2">
      <c r="B259" s="62">
        <v>19</v>
      </c>
      <c r="C259" s="55">
        <v>1</v>
      </c>
      <c r="D259" s="55">
        <v>100</v>
      </c>
      <c r="E259" s="55" t="s">
        <v>388</v>
      </c>
      <c r="F259" s="20">
        <v>110</v>
      </c>
      <c r="G259" s="21" t="s">
        <v>4</v>
      </c>
      <c r="H259" s="20">
        <v>100</v>
      </c>
      <c r="I259" s="21" t="s">
        <v>4</v>
      </c>
      <c r="J259" s="20"/>
      <c r="K259" s="21"/>
      <c r="L259" s="21"/>
      <c r="M259" s="21"/>
      <c r="N259" s="27">
        <f>(F259+H259)/2</f>
        <v>105</v>
      </c>
      <c r="O259" s="21" t="s">
        <v>580</v>
      </c>
      <c r="P259" s="48"/>
      <c r="Q259" s="24">
        <f>N259-N259*P259</f>
        <v>105</v>
      </c>
      <c r="R259" s="25">
        <f>Q259*D259</f>
        <v>10500</v>
      </c>
    </row>
    <row r="260" spans="2:19" ht="38.25" x14ac:dyDescent="0.2">
      <c r="B260" s="62"/>
      <c r="C260" s="55">
        <v>2</v>
      </c>
      <c r="D260" s="55" t="s">
        <v>592</v>
      </c>
      <c r="E260" s="55" t="s">
        <v>389</v>
      </c>
      <c r="F260" s="21" t="s">
        <v>4</v>
      </c>
      <c r="G260" s="26">
        <v>0.1</v>
      </c>
      <c r="H260" s="21" t="s">
        <v>4</v>
      </c>
      <c r="I260" s="26">
        <v>0.1</v>
      </c>
      <c r="J260" s="21"/>
      <c r="K260" s="26"/>
      <c r="L260" s="26"/>
      <c r="M260" s="26"/>
      <c r="N260" s="21" t="s">
        <v>4</v>
      </c>
      <c r="O260" s="23">
        <f>(G260+I260)/2</f>
        <v>0.1</v>
      </c>
      <c r="P260" s="46"/>
      <c r="Q260" s="45" t="s">
        <v>4</v>
      </c>
      <c r="R260" s="25">
        <v>10000</v>
      </c>
      <c r="S260" s="18" t="str">
        <f t="shared" si="3"/>
        <v>% ABAIXO DO MINIMO</v>
      </c>
    </row>
    <row r="261" spans="2:19" ht="38.25" x14ac:dyDescent="0.2">
      <c r="B261" s="62"/>
      <c r="C261" s="55">
        <v>3</v>
      </c>
      <c r="D261" s="55" t="s">
        <v>592</v>
      </c>
      <c r="E261" s="55" t="s">
        <v>390</v>
      </c>
      <c r="F261" s="21" t="s">
        <v>4</v>
      </c>
      <c r="G261" s="26">
        <v>0.1</v>
      </c>
      <c r="H261" s="21" t="s">
        <v>4</v>
      </c>
      <c r="I261" s="26">
        <v>0.1</v>
      </c>
      <c r="J261" s="21"/>
      <c r="K261" s="26"/>
      <c r="L261" s="26"/>
      <c r="M261" s="26"/>
      <c r="N261" s="21" t="s">
        <v>4</v>
      </c>
      <c r="O261" s="23">
        <f>(G261+I261)/2</f>
        <v>0.1</v>
      </c>
      <c r="P261" s="46"/>
      <c r="Q261" s="45" t="s">
        <v>4</v>
      </c>
      <c r="R261" s="25">
        <v>7000</v>
      </c>
      <c r="S261" s="18" t="str">
        <f t="shared" si="3"/>
        <v>% ABAIXO DO MINIMO</v>
      </c>
    </row>
    <row r="262" spans="2:19" ht="38.25" x14ac:dyDescent="0.2">
      <c r="B262" s="62"/>
      <c r="C262" s="55">
        <v>4</v>
      </c>
      <c r="D262" s="55" t="s">
        <v>592</v>
      </c>
      <c r="E262" s="55" t="s">
        <v>391</v>
      </c>
      <c r="F262" s="21" t="s">
        <v>4</v>
      </c>
      <c r="G262" s="26">
        <v>0.03</v>
      </c>
      <c r="H262" s="21" t="s">
        <v>4</v>
      </c>
      <c r="I262" s="26">
        <v>0.05</v>
      </c>
      <c r="J262" s="21"/>
      <c r="K262" s="26"/>
      <c r="L262" s="26"/>
      <c r="M262" s="26"/>
      <c r="N262" s="21" t="s">
        <v>4</v>
      </c>
      <c r="O262" s="23">
        <f>(G262+I262)/2</f>
        <v>0.04</v>
      </c>
      <c r="P262" s="46"/>
      <c r="Q262" s="45" t="s">
        <v>4</v>
      </c>
      <c r="R262" s="25">
        <v>8000</v>
      </c>
      <c r="S262" s="18" t="str">
        <f t="shared" si="3"/>
        <v>% ABAIXO DO MINIMO</v>
      </c>
    </row>
    <row r="263" spans="2:19" x14ac:dyDescent="0.2">
      <c r="B263" s="55"/>
      <c r="C263" s="58" t="s">
        <v>510</v>
      </c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60"/>
      <c r="P263" s="54"/>
      <c r="Q263" s="54"/>
      <c r="R263" s="25">
        <f>SUM(R259:R262)</f>
        <v>35500</v>
      </c>
    </row>
    <row r="264" spans="2:19" x14ac:dyDescent="0.2">
      <c r="B264" s="39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29"/>
    </row>
    <row r="265" spans="2:19" x14ac:dyDescent="0.2">
      <c r="C265" s="36"/>
      <c r="D265" s="36"/>
      <c r="E265" s="37" t="s">
        <v>584</v>
      </c>
      <c r="O265" s="42" t="s">
        <v>589</v>
      </c>
      <c r="P265" s="42" t="s">
        <v>590</v>
      </c>
    </row>
    <row r="266" spans="2:19" x14ac:dyDescent="0.2">
      <c r="B266" s="36"/>
      <c r="C266" s="36"/>
      <c r="D266" s="36"/>
      <c r="E266" s="37" t="s">
        <v>585</v>
      </c>
      <c r="O266" s="38">
        <f>SUM(P260+P261+P262)/3</f>
        <v>0</v>
      </c>
      <c r="P266" s="38">
        <f>P259</f>
        <v>0</v>
      </c>
    </row>
    <row r="267" spans="2:19" x14ac:dyDescent="0.2">
      <c r="B267" s="36"/>
      <c r="C267" s="36"/>
      <c r="D267" s="36"/>
      <c r="E267" s="37" t="s">
        <v>586</v>
      </c>
      <c r="O267" s="43" t="s">
        <v>588</v>
      </c>
      <c r="P267" s="44">
        <f>0.6*O266+0.4*P266</f>
        <v>0</v>
      </c>
    </row>
    <row r="268" spans="2:19" x14ac:dyDescent="0.2">
      <c r="B268" s="36"/>
      <c r="C268" s="36"/>
      <c r="D268" s="36"/>
      <c r="E268" s="37" t="s">
        <v>587</v>
      </c>
    </row>
    <row r="269" spans="2:19" x14ac:dyDescent="0.2">
      <c r="B269" s="36"/>
      <c r="C269" s="36"/>
      <c r="D269" s="36"/>
      <c r="E269" s="36"/>
    </row>
    <row r="270" spans="2:19" ht="15" customHeight="1" x14ac:dyDescent="0.2">
      <c r="B270" s="61" t="s">
        <v>395</v>
      </c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</row>
    <row r="271" spans="2:19" ht="63.75" x14ac:dyDescent="0.2">
      <c r="B271" s="55" t="s">
        <v>0</v>
      </c>
      <c r="C271" s="55" t="s">
        <v>1</v>
      </c>
      <c r="D271" s="55" t="s">
        <v>591</v>
      </c>
      <c r="E271" s="55" t="s">
        <v>2</v>
      </c>
      <c r="F271" s="55" t="s">
        <v>8</v>
      </c>
      <c r="G271" s="55" t="s">
        <v>9</v>
      </c>
      <c r="H271" s="55" t="s">
        <v>8</v>
      </c>
      <c r="I271" s="55" t="s">
        <v>9</v>
      </c>
      <c r="J271" s="55"/>
      <c r="K271" s="55"/>
      <c r="L271" s="55"/>
      <c r="M271" s="55"/>
      <c r="N271" s="55" t="s">
        <v>8</v>
      </c>
      <c r="O271" s="55" t="s">
        <v>579</v>
      </c>
      <c r="P271" s="47" t="s">
        <v>581</v>
      </c>
      <c r="Q271" s="55" t="s">
        <v>583</v>
      </c>
      <c r="R271" s="19" t="s">
        <v>491</v>
      </c>
    </row>
    <row r="272" spans="2:19" ht="38.25" x14ac:dyDescent="0.2">
      <c r="B272" s="62">
        <v>20</v>
      </c>
      <c r="C272" s="55">
        <v>1</v>
      </c>
      <c r="D272" s="55">
        <v>100</v>
      </c>
      <c r="E272" s="55" t="s">
        <v>388</v>
      </c>
      <c r="F272" s="20">
        <v>95</v>
      </c>
      <c r="G272" s="21" t="s">
        <v>4</v>
      </c>
      <c r="H272" s="20">
        <v>90</v>
      </c>
      <c r="I272" s="21" t="s">
        <v>4</v>
      </c>
      <c r="J272" s="20"/>
      <c r="K272" s="21"/>
      <c r="L272" s="21"/>
      <c r="M272" s="21"/>
      <c r="N272" s="27">
        <f>(F272+H272)/2</f>
        <v>92.5</v>
      </c>
      <c r="O272" s="21" t="s">
        <v>580</v>
      </c>
      <c r="P272" s="48"/>
      <c r="Q272" s="24">
        <f>N272-N272*P272</f>
        <v>92.5</v>
      </c>
      <c r="R272" s="25">
        <f>Q272*D272</f>
        <v>9250</v>
      </c>
    </row>
    <row r="273" spans="2:19" ht="38.25" x14ac:dyDescent="0.2">
      <c r="B273" s="62"/>
      <c r="C273" s="55">
        <v>2</v>
      </c>
      <c r="D273" s="55" t="s">
        <v>592</v>
      </c>
      <c r="E273" s="55" t="s">
        <v>389</v>
      </c>
      <c r="F273" s="21" t="s">
        <v>4</v>
      </c>
      <c r="G273" s="26">
        <v>0.1</v>
      </c>
      <c r="H273" s="21" t="s">
        <v>4</v>
      </c>
      <c r="I273" s="26">
        <v>0.1</v>
      </c>
      <c r="J273" s="21"/>
      <c r="K273" s="26"/>
      <c r="L273" s="26"/>
      <c r="M273" s="26"/>
      <c r="N273" s="21" t="s">
        <v>4</v>
      </c>
      <c r="O273" s="23">
        <f>(G273+I273)/2</f>
        <v>0.1</v>
      </c>
      <c r="P273" s="46"/>
      <c r="Q273" s="45" t="s">
        <v>4</v>
      </c>
      <c r="R273" s="25">
        <v>10000</v>
      </c>
      <c r="S273" s="18" t="str">
        <f t="shared" ref="S273:S317" si="4">IF(P273&gt;=O273,"CORRETO","% ABAIXO DO MINIMO")</f>
        <v>% ABAIXO DO MINIMO</v>
      </c>
    </row>
    <row r="274" spans="2:19" ht="38.25" x14ac:dyDescent="0.2">
      <c r="B274" s="62"/>
      <c r="C274" s="55">
        <v>3</v>
      </c>
      <c r="D274" s="55" t="s">
        <v>592</v>
      </c>
      <c r="E274" s="55" t="s">
        <v>390</v>
      </c>
      <c r="F274" s="21" t="s">
        <v>4</v>
      </c>
      <c r="G274" s="26">
        <v>0.1</v>
      </c>
      <c r="H274" s="21" t="s">
        <v>4</v>
      </c>
      <c r="I274" s="26">
        <v>0.1</v>
      </c>
      <c r="J274" s="21"/>
      <c r="K274" s="26"/>
      <c r="L274" s="26"/>
      <c r="M274" s="26"/>
      <c r="N274" s="21" t="s">
        <v>4</v>
      </c>
      <c r="O274" s="23">
        <f>(G274+I274)/2</f>
        <v>0.1</v>
      </c>
      <c r="P274" s="46"/>
      <c r="Q274" s="45" t="s">
        <v>4</v>
      </c>
      <c r="R274" s="25">
        <v>8000</v>
      </c>
      <c r="S274" s="18" t="str">
        <f t="shared" si="4"/>
        <v>% ABAIXO DO MINIMO</v>
      </c>
    </row>
    <row r="275" spans="2:19" ht="38.25" x14ac:dyDescent="0.2">
      <c r="B275" s="62"/>
      <c r="C275" s="55">
        <v>4</v>
      </c>
      <c r="D275" s="55" t="s">
        <v>592</v>
      </c>
      <c r="E275" s="55" t="s">
        <v>391</v>
      </c>
      <c r="F275" s="21" t="s">
        <v>4</v>
      </c>
      <c r="G275" s="26">
        <v>0.04</v>
      </c>
      <c r="H275" s="21" t="s">
        <v>4</v>
      </c>
      <c r="I275" s="26">
        <v>0.05</v>
      </c>
      <c r="J275" s="21"/>
      <c r="K275" s="26"/>
      <c r="L275" s="26"/>
      <c r="M275" s="26"/>
      <c r="N275" s="21" t="s">
        <v>4</v>
      </c>
      <c r="O275" s="23">
        <f>(G275+I275)/2</f>
        <v>0.05</v>
      </c>
      <c r="P275" s="46"/>
      <c r="Q275" s="45" t="s">
        <v>4</v>
      </c>
      <c r="R275" s="25">
        <v>8000</v>
      </c>
      <c r="S275" s="18" t="str">
        <f t="shared" si="4"/>
        <v>% ABAIXO DO MINIMO</v>
      </c>
    </row>
    <row r="276" spans="2:19" x14ac:dyDescent="0.2">
      <c r="B276" s="28"/>
      <c r="C276" s="58" t="s">
        <v>511</v>
      </c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60"/>
      <c r="P276" s="54"/>
      <c r="Q276" s="54"/>
      <c r="R276" s="25">
        <f>SUM(R272:R275)</f>
        <v>35250</v>
      </c>
    </row>
    <row r="277" spans="2:19" x14ac:dyDescent="0.2">
      <c r="B277" s="3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29"/>
    </row>
    <row r="278" spans="2:19" x14ac:dyDescent="0.2">
      <c r="C278" s="36"/>
      <c r="D278" s="36"/>
      <c r="E278" s="37" t="s">
        <v>584</v>
      </c>
      <c r="O278" s="42" t="s">
        <v>589</v>
      </c>
      <c r="P278" s="42" t="s">
        <v>590</v>
      </c>
    </row>
    <row r="279" spans="2:19" x14ac:dyDescent="0.2">
      <c r="B279" s="36"/>
      <c r="C279" s="36"/>
      <c r="D279" s="36"/>
      <c r="E279" s="37" t="s">
        <v>585</v>
      </c>
      <c r="O279" s="38">
        <f>SUM(P273+P274+P275)/3</f>
        <v>0</v>
      </c>
      <c r="P279" s="38">
        <f>P272</f>
        <v>0</v>
      </c>
    </row>
    <row r="280" spans="2:19" x14ac:dyDescent="0.2">
      <c r="B280" s="36"/>
      <c r="C280" s="36"/>
      <c r="D280" s="36"/>
      <c r="E280" s="37" t="s">
        <v>586</v>
      </c>
      <c r="O280" s="43" t="s">
        <v>588</v>
      </c>
      <c r="P280" s="44">
        <f>0.6*O279+0.4*P279</f>
        <v>0</v>
      </c>
    </row>
    <row r="281" spans="2:19" x14ac:dyDescent="0.2">
      <c r="B281" s="36"/>
      <c r="C281" s="36"/>
      <c r="D281" s="36"/>
      <c r="E281" s="37" t="s">
        <v>587</v>
      </c>
    </row>
    <row r="282" spans="2:19" x14ac:dyDescent="0.2">
      <c r="B282" s="36"/>
      <c r="C282" s="36"/>
      <c r="D282" s="36"/>
      <c r="E282" s="36"/>
    </row>
    <row r="284" spans="2:19" ht="15" customHeight="1" x14ac:dyDescent="0.2">
      <c r="B284" s="61" t="s">
        <v>396</v>
      </c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</row>
    <row r="285" spans="2:19" ht="63.75" x14ac:dyDescent="0.2">
      <c r="B285" s="55" t="s">
        <v>0</v>
      </c>
      <c r="C285" s="55" t="s">
        <v>1</v>
      </c>
      <c r="D285" s="55" t="s">
        <v>591</v>
      </c>
      <c r="E285" s="55" t="s">
        <v>2</v>
      </c>
      <c r="F285" s="55" t="s">
        <v>8</v>
      </c>
      <c r="G285" s="55" t="s">
        <v>9</v>
      </c>
      <c r="H285" s="55" t="s">
        <v>8</v>
      </c>
      <c r="I285" s="55" t="s">
        <v>9</v>
      </c>
      <c r="J285" s="55"/>
      <c r="K285" s="55"/>
      <c r="L285" s="55"/>
      <c r="M285" s="55"/>
      <c r="N285" s="55" t="s">
        <v>8</v>
      </c>
      <c r="O285" s="55" t="s">
        <v>579</v>
      </c>
      <c r="P285" s="47" t="s">
        <v>581</v>
      </c>
      <c r="Q285" s="55" t="s">
        <v>583</v>
      </c>
      <c r="R285" s="19" t="s">
        <v>491</v>
      </c>
    </row>
    <row r="286" spans="2:19" ht="38.25" x14ac:dyDescent="0.2">
      <c r="B286" s="62">
        <v>21</v>
      </c>
      <c r="C286" s="55">
        <v>1</v>
      </c>
      <c r="D286" s="55">
        <v>100</v>
      </c>
      <c r="E286" s="55" t="s">
        <v>388</v>
      </c>
      <c r="F286" s="20">
        <v>130</v>
      </c>
      <c r="G286" s="21" t="s">
        <v>4</v>
      </c>
      <c r="H286" s="20">
        <v>110</v>
      </c>
      <c r="I286" s="21" t="s">
        <v>4</v>
      </c>
      <c r="J286" s="20"/>
      <c r="K286" s="21"/>
      <c r="L286" s="21"/>
      <c r="M286" s="21"/>
      <c r="N286" s="27">
        <f>(F286+H286)/2</f>
        <v>120</v>
      </c>
      <c r="O286" s="21" t="s">
        <v>580</v>
      </c>
      <c r="P286" s="48"/>
      <c r="Q286" s="24">
        <f>N286-N286*P286</f>
        <v>120</v>
      </c>
      <c r="R286" s="25">
        <f>Q286*D286</f>
        <v>12000</v>
      </c>
    </row>
    <row r="287" spans="2:19" ht="38.25" x14ac:dyDescent="0.2">
      <c r="B287" s="62"/>
      <c r="C287" s="55">
        <v>2</v>
      </c>
      <c r="D287" s="55" t="s">
        <v>592</v>
      </c>
      <c r="E287" s="55" t="s">
        <v>397</v>
      </c>
      <c r="F287" s="21" t="s">
        <v>4</v>
      </c>
      <c r="G287" s="26">
        <v>0.1</v>
      </c>
      <c r="H287" s="21" t="s">
        <v>4</v>
      </c>
      <c r="I287" s="26">
        <v>0.1</v>
      </c>
      <c r="J287" s="21"/>
      <c r="K287" s="26"/>
      <c r="L287" s="26"/>
      <c r="M287" s="26"/>
      <c r="N287" s="21" t="s">
        <v>4</v>
      </c>
      <c r="O287" s="23">
        <f>(G287+I287)/2</f>
        <v>0.1</v>
      </c>
      <c r="P287" s="46"/>
      <c r="Q287" s="45" t="s">
        <v>4</v>
      </c>
      <c r="R287" s="25">
        <v>10000</v>
      </c>
      <c r="S287" s="18" t="str">
        <f t="shared" si="4"/>
        <v>% ABAIXO DO MINIMO</v>
      </c>
    </row>
    <row r="288" spans="2:19" ht="38.25" x14ac:dyDescent="0.2">
      <c r="B288" s="62"/>
      <c r="C288" s="55">
        <v>3</v>
      </c>
      <c r="D288" s="55" t="s">
        <v>592</v>
      </c>
      <c r="E288" s="55" t="s">
        <v>398</v>
      </c>
      <c r="F288" s="21" t="s">
        <v>4</v>
      </c>
      <c r="G288" s="26">
        <v>0.1</v>
      </c>
      <c r="H288" s="21" t="s">
        <v>4</v>
      </c>
      <c r="I288" s="26">
        <v>0.1</v>
      </c>
      <c r="J288" s="21"/>
      <c r="K288" s="26"/>
      <c r="L288" s="26"/>
      <c r="M288" s="26"/>
      <c r="N288" s="21" t="s">
        <v>4</v>
      </c>
      <c r="O288" s="23">
        <f>(G288+I288)/2</f>
        <v>0.1</v>
      </c>
      <c r="P288" s="46"/>
      <c r="Q288" s="45" t="s">
        <v>4</v>
      </c>
      <c r="R288" s="25">
        <v>8000</v>
      </c>
      <c r="S288" s="18" t="str">
        <f t="shared" si="4"/>
        <v>% ABAIXO DO MINIMO</v>
      </c>
    </row>
    <row r="289" spans="2:19" ht="38.25" x14ac:dyDescent="0.2">
      <c r="B289" s="62"/>
      <c r="C289" s="55">
        <v>4</v>
      </c>
      <c r="D289" s="55" t="s">
        <v>592</v>
      </c>
      <c r="E289" s="55" t="s">
        <v>399</v>
      </c>
      <c r="F289" s="21" t="s">
        <v>4</v>
      </c>
      <c r="G289" s="26">
        <v>0.03</v>
      </c>
      <c r="H289" s="21" t="s">
        <v>4</v>
      </c>
      <c r="I289" s="26">
        <v>0.05</v>
      </c>
      <c r="J289" s="21"/>
      <c r="K289" s="26"/>
      <c r="L289" s="26"/>
      <c r="M289" s="26"/>
      <c r="N289" s="21" t="s">
        <v>4</v>
      </c>
      <c r="O289" s="23">
        <f>(G289+I289)/2</f>
        <v>0.04</v>
      </c>
      <c r="P289" s="46"/>
      <c r="Q289" s="45" t="s">
        <v>4</v>
      </c>
      <c r="R289" s="25">
        <v>8000</v>
      </c>
      <c r="S289" s="18" t="str">
        <f t="shared" si="4"/>
        <v>% ABAIXO DO MINIMO</v>
      </c>
    </row>
    <row r="290" spans="2:19" x14ac:dyDescent="0.2">
      <c r="B290" s="28"/>
      <c r="C290" s="58" t="s">
        <v>512</v>
      </c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60"/>
      <c r="P290" s="54"/>
      <c r="Q290" s="54"/>
      <c r="R290" s="25">
        <f>SUM(R286:R289)</f>
        <v>38000</v>
      </c>
    </row>
    <row r="291" spans="2:19" x14ac:dyDescent="0.2">
      <c r="B291" s="3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29"/>
    </row>
    <row r="292" spans="2:19" x14ac:dyDescent="0.2">
      <c r="C292" s="36"/>
      <c r="D292" s="36"/>
      <c r="E292" s="37" t="s">
        <v>584</v>
      </c>
      <c r="O292" s="42" t="s">
        <v>589</v>
      </c>
      <c r="P292" s="42" t="s">
        <v>590</v>
      </c>
    </row>
    <row r="293" spans="2:19" x14ac:dyDescent="0.2">
      <c r="B293" s="36"/>
      <c r="C293" s="36"/>
      <c r="D293" s="36"/>
      <c r="E293" s="37" t="s">
        <v>585</v>
      </c>
      <c r="O293" s="38">
        <f>SUM(P287+P288+P289)/3</f>
        <v>0</v>
      </c>
      <c r="P293" s="38">
        <f>P286</f>
        <v>0</v>
      </c>
    </row>
    <row r="294" spans="2:19" x14ac:dyDescent="0.2">
      <c r="B294" s="36"/>
      <c r="C294" s="36"/>
      <c r="D294" s="36"/>
      <c r="E294" s="37" t="s">
        <v>586</v>
      </c>
      <c r="O294" s="43" t="s">
        <v>588</v>
      </c>
      <c r="P294" s="44">
        <f>0.6*O293+0.4*P293</f>
        <v>0</v>
      </c>
    </row>
    <row r="295" spans="2:19" x14ac:dyDescent="0.2">
      <c r="B295" s="36"/>
      <c r="C295" s="36"/>
      <c r="D295" s="36"/>
      <c r="E295" s="37" t="s">
        <v>587</v>
      </c>
    </row>
    <row r="296" spans="2:19" x14ac:dyDescent="0.2">
      <c r="B296" s="36"/>
      <c r="C296" s="36"/>
      <c r="D296" s="36"/>
      <c r="E296" s="36"/>
    </row>
    <row r="298" spans="2:19" ht="15" customHeight="1" x14ac:dyDescent="0.2">
      <c r="B298" s="61" t="s">
        <v>556</v>
      </c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</row>
    <row r="299" spans="2:19" ht="63.75" x14ac:dyDescent="0.2">
      <c r="B299" s="55" t="s">
        <v>0</v>
      </c>
      <c r="C299" s="55" t="s">
        <v>1</v>
      </c>
      <c r="D299" s="55" t="s">
        <v>591</v>
      </c>
      <c r="E299" s="55" t="s">
        <v>2</v>
      </c>
      <c r="F299" s="55" t="s">
        <v>8</v>
      </c>
      <c r="G299" s="55" t="s">
        <v>9</v>
      </c>
      <c r="H299" s="55" t="s">
        <v>8</v>
      </c>
      <c r="I299" s="55" t="s">
        <v>9</v>
      </c>
      <c r="J299" s="55"/>
      <c r="K299" s="55"/>
      <c r="L299" s="55"/>
      <c r="M299" s="55"/>
      <c r="N299" s="55" t="s">
        <v>8</v>
      </c>
      <c r="O299" s="55" t="s">
        <v>579</v>
      </c>
      <c r="P299" s="47" t="s">
        <v>581</v>
      </c>
      <c r="Q299" s="55" t="s">
        <v>583</v>
      </c>
      <c r="R299" s="19" t="s">
        <v>491</v>
      </c>
    </row>
    <row r="300" spans="2:19" ht="38.25" x14ac:dyDescent="0.2">
      <c r="B300" s="62">
        <v>22</v>
      </c>
      <c r="C300" s="55">
        <v>1</v>
      </c>
      <c r="D300" s="55">
        <v>150</v>
      </c>
      <c r="E300" s="55" t="s">
        <v>400</v>
      </c>
      <c r="F300" s="20">
        <v>110</v>
      </c>
      <c r="G300" s="21" t="s">
        <v>4</v>
      </c>
      <c r="H300" s="20">
        <v>100</v>
      </c>
      <c r="I300" s="21" t="s">
        <v>4</v>
      </c>
      <c r="J300" s="20"/>
      <c r="K300" s="21"/>
      <c r="L300" s="21"/>
      <c r="M300" s="21"/>
      <c r="N300" s="27">
        <f>(F300+H300)/2</f>
        <v>105</v>
      </c>
      <c r="O300" s="21" t="s">
        <v>580</v>
      </c>
      <c r="P300" s="48"/>
      <c r="Q300" s="24">
        <f>N300-N300*P300</f>
        <v>105</v>
      </c>
      <c r="R300" s="25">
        <f>Q300*D300</f>
        <v>15750</v>
      </c>
    </row>
    <row r="301" spans="2:19" ht="25.5" x14ac:dyDescent="0.2">
      <c r="B301" s="62"/>
      <c r="C301" s="55">
        <v>2</v>
      </c>
      <c r="D301" s="55" t="s">
        <v>592</v>
      </c>
      <c r="E301" s="55" t="s">
        <v>401</v>
      </c>
      <c r="F301" s="21" t="s">
        <v>4</v>
      </c>
      <c r="G301" s="26">
        <v>0.1</v>
      </c>
      <c r="H301" s="21" t="s">
        <v>4</v>
      </c>
      <c r="I301" s="26">
        <v>0.1</v>
      </c>
      <c r="J301" s="21"/>
      <c r="K301" s="26"/>
      <c r="L301" s="26"/>
      <c r="M301" s="26"/>
      <c r="N301" s="21" t="s">
        <v>4</v>
      </c>
      <c r="O301" s="23">
        <f>(G301+I301)/2</f>
        <v>0.1</v>
      </c>
      <c r="P301" s="46"/>
      <c r="Q301" s="45" t="s">
        <v>4</v>
      </c>
      <c r="R301" s="25">
        <v>15000</v>
      </c>
      <c r="S301" s="18" t="str">
        <f t="shared" si="4"/>
        <v>% ABAIXO DO MINIMO</v>
      </c>
    </row>
    <row r="302" spans="2:19" ht="25.5" x14ac:dyDescent="0.2">
      <c r="B302" s="62"/>
      <c r="C302" s="55">
        <v>3</v>
      </c>
      <c r="D302" s="55" t="s">
        <v>592</v>
      </c>
      <c r="E302" s="55" t="s">
        <v>402</v>
      </c>
      <c r="F302" s="21" t="s">
        <v>4</v>
      </c>
      <c r="G302" s="26">
        <v>0.1</v>
      </c>
      <c r="H302" s="21" t="s">
        <v>4</v>
      </c>
      <c r="I302" s="26">
        <v>0.1</v>
      </c>
      <c r="J302" s="21"/>
      <c r="K302" s="26"/>
      <c r="L302" s="26"/>
      <c r="M302" s="26"/>
      <c r="N302" s="21" t="s">
        <v>4</v>
      </c>
      <c r="O302" s="23">
        <f>(G302+I302)/2</f>
        <v>0.1</v>
      </c>
      <c r="P302" s="46"/>
      <c r="Q302" s="45" t="s">
        <v>4</v>
      </c>
      <c r="R302" s="25">
        <v>10000</v>
      </c>
      <c r="S302" s="18" t="str">
        <f t="shared" si="4"/>
        <v>% ABAIXO DO MINIMO</v>
      </c>
    </row>
    <row r="303" spans="2:19" ht="25.5" x14ac:dyDescent="0.2">
      <c r="B303" s="62"/>
      <c r="C303" s="55">
        <v>4</v>
      </c>
      <c r="D303" s="55" t="s">
        <v>592</v>
      </c>
      <c r="E303" s="55" t="s">
        <v>403</v>
      </c>
      <c r="F303" s="21" t="s">
        <v>4</v>
      </c>
      <c r="G303" s="26">
        <v>0.03</v>
      </c>
      <c r="H303" s="21" t="s">
        <v>4</v>
      </c>
      <c r="I303" s="26">
        <v>0.05</v>
      </c>
      <c r="J303" s="21"/>
      <c r="K303" s="26"/>
      <c r="L303" s="26"/>
      <c r="M303" s="26"/>
      <c r="N303" s="21" t="s">
        <v>4</v>
      </c>
      <c r="O303" s="23">
        <f>(G303+I303)/2</f>
        <v>0.04</v>
      </c>
      <c r="P303" s="46"/>
      <c r="Q303" s="45" t="s">
        <v>4</v>
      </c>
      <c r="R303" s="25">
        <v>10000</v>
      </c>
      <c r="S303" s="18" t="str">
        <f t="shared" si="4"/>
        <v>% ABAIXO DO MINIMO</v>
      </c>
    </row>
    <row r="304" spans="2:19" x14ac:dyDescent="0.2">
      <c r="B304" s="28"/>
      <c r="C304" s="58" t="s">
        <v>513</v>
      </c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60"/>
      <c r="P304" s="54"/>
      <c r="Q304" s="54"/>
      <c r="R304" s="25">
        <f>SUM(R300:R303)</f>
        <v>50750</v>
      </c>
    </row>
    <row r="305" spans="2:19" x14ac:dyDescent="0.2">
      <c r="B305" s="3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29"/>
    </row>
    <row r="306" spans="2:19" x14ac:dyDescent="0.2">
      <c r="C306" s="36"/>
      <c r="D306" s="36"/>
      <c r="E306" s="37" t="s">
        <v>584</v>
      </c>
      <c r="O306" s="42" t="s">
        <v>589</v>
      </c>
      <c r="P306" s="42" t="s">
        <v>590</v>
      </c>
    </row>
    <row r="307" spans="2:19" x14ac:dyDescent="0.2">
      <c r="B307" s="36"/>
      <c r="C307" s="36"/>
      <c r="D307" s="36"/>
      <c r="E307" s="37" t="s">
        <v>585</v>
      </c>
      <c r="O307" s="38">
        <f>SUM(P301+P302+P303)/3</f>
        <v>0</v>
      </c>
      <c r="P307" s="38">
        <f>P300</f>
        <v>0</v>
      </c>
    </row>
    <row r="308" spans="2:19" x14ac:dyDescent="0.2">
      <c r="B308" s="36"/>
      <c r="C308" s="36"/>
      <c r="D308" s="36"/>
      <c r="E308" s="37" t="s">
        <v>586</v>
      </c>
      <c r="O308" s="43" t="s">
        <v>588</v>
      </c>
      <c r="P308" s="44">
        <f>0.6*O307+0.4*P307</f>
        <v>0</v>
      </c>
    </row>
    <row r="309" spans="2:19" x14ac:dyDescent="0.2">
      <c r="B309" s="36"/>
      <c r="C309" s="36"/>
      <c r="D309" s="36"/>
      <c r="E309" s="37" t="s">
        <v>587</v>
      </c>
    </row>
    <row r="310" spans="2:19" x14ac:dyDescent="0.2">
      <c r="B310" s="36"/>
      <c r="C310" s="36"/>
      <c r="D310" s="36"/>
      <c r="E310" s="36"/>
    </row>
    <row r="312" spans="2:19" ht="15" customHeight="1" x14ac:dyDescent="0.2">
      <c r="B312" s="61" t="s">
        <v>557</v>
      </c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</row>
    <row r="313" spans="2:19" ht="63.75" x14ac:dyDescent="0.2">
      <c r="B313" s="55" t="s">
        <v>0</v>
      </c>
      <c r="C313" s="55" t="s">
        <v>1</v>
      </c>
      <c r="D313" s="55" t="s">
        <v>591</v>
      </c>
      <c r="E313" s="55" t="s">
        <v>2</v>
      </c>
      <c r="F313" s="55" t="s">
        <v>8</v>
      </c>
      <c r="G313" s="55" t="s">
        <v>9</v>
      </c>
      <c r="H313" s="55" t="s">
        <v>8</v>
      </c>
      <c r="I313" s="55" t="s">
        <v>9</v>
      </c>
      <c r="J313" s="55"/>
      <c r="K313" s="55"/>
      <c r="L313" s="55"/>
      <c r="M313" s="55"/>
      <c r="N313" s="55" t="s">
        <v>8</v>
      </c>
      <c r="O313" s="55" t="s">
        <v>579</v>
      </c>
      <c r="P313" s="47" t="s">
        <v>581</v>
      </c>
      <c r="Q313" s="55" t="s">
        <v>583</v>
      </c>
      <c r="R313" s="19" t="s">
        <v>491</v>
      </c>
    </row>
    <row r="314" spans="2:19" ht="38.25" x14ac:dyDescent="0.2">
      <c r="B314" s="62">
        <v>23</v>
      </c>
      <c r="C314" s="55">
        <v>1</v>
      </c>
      <c r="D314" s="55">
        <v>100</v>
      </c>
      <c r="E314" s="55" t="s">
        <v>404</v>
      </c>
      <c r="F314" s="20">
        <v>110</v>
      </c>
      <c r="G314" s="21" t="s">
        <v>4</v>
      </c>
      <c r="H314" s="20">
        <v>100</v>
      </c>
      <c r="I314" s="21" t="s">
        <v>4</v>
      </c>
      <c r="J314" s="20"/>
      <c r="K314" s="21"/>
      <c r="L314" s="21"/>
      <c r="M314" s="21"/>
      <c r="N314" s="27">
        <f>(F314+H314)/2</f>
        <v>105</v>
      </c>
      <c r="O314" s="21" t="s">
        <v>580</v>
      </c>
      <c r="P314" s="48"/>
      <c r="Q314" s="24">
        <f>N314-N314*P314</f>
        <v>105</v>
      </c>
      <c r="R314" s="25">
        <f>Q314*D314</f>
        <v>10500</v>
      </c>
    </row>
    <row r="315" spans="2:19" ht="25.5" x14ac:dyDescent="0.2">
      <c r="B315" s="62"/>
      <c r="C315" s="55">
        <v>2</v>
      </c>
      <c r="D315" s="55" t="s">
        <v>592</v>
      </c>
      <c r="E315" s="55" t="s">
        <v>405</v>
      </c>
      <c r="F315" s="21" t="s">
        <v>4</v>
      </c>
      <c r="G315" s="26">
        <v>0.1</v>
      </c>
      <c r="H315" s="21" t="s">
        <v>4</v>
      </c>
      <c r="I315" s="26">
        <v>0.1</v>
      </c>
      <c r="J315" s="21"/>
      <c r="K315" s="26"/>
      <c r="L315" s="26"/>
      <c r="M315" s="26"/>
      <c r="N315" s="21" t="s">
        <v>4</v>
      </c>
      <c r="O315" s="23">
        <f>(G315+I315)/2</f>
        <v>0.1</v>
      </c>
      <c r="P315" s="46"/>
      <c r="Q315" s="45" t="s">
        <v>4</v>
      </c>
      <c r="R315" s="25">
        <v>10000</v>
      </c>
      <c r="S315" s="18" t="str">
        <f t="shared" si="4"/>
        <v>% ABAIXO DO MINIMO</v>
      </c>
    </row>
    <row r="316" spans="2:19" ht="25.5" x14ac:dyDescent="0.2">
      <c r="B316" s="62"/>
      <c r="C316" s="55">
        <v>3</v>
      </c>
      <c r="D316" s="55" t="s">
        <v>592</v>
      </c>
      <c r="E316" s="55" t="s">
        <v>406</v>
      </c>
      <c r="F316" s="21" t="s">
        <v>4</v>
      </c>
      <c r="G316" s="26">
        <v>0.1</v>
      </c>
      <c r="H316" s="21" t="s">
        <v>4</v>
      </c>
      <c r="I316" s="26">
        <v>0.1</v>
      </c>
      <c r="J316" s="21"/>
      <c r="K316" s="26"/>
      <c r="L316" s="26"/>
      <c r="M316" s="26"/>
      <c r="N316" s="21" t="s">
        <v>4</v>
      </c>
      <c r="O316" s="23">
        <f>(G316+I316)/2</f>
        <v>0.1</v>
      </c>
      <c r="P316" s="46"/>
      <c r="Q316" s="45" t="s">
        <v>4</v>
      </c>
      <c r="R316" s="25">
        <v>7000</v>
      </c>
      <c r="S316" s="18" t="str">
        <f t="shared" si="4"/>
        <v>% ABAIXO DO MINIMO</v>
      </c>
    </row>
    <row r="317" spans="2:19" ht="25.5" x14ac:dyDescent="0.2">
      <c r="B317" s="62"/>
      <c r="C317" s="55">
        <v>4</v>
      </c>
      <c r="D317" s="55" t="s">
        <v>592</v>
      </c>
      <c r="E317" s="55" t="s">
        <v>407</v>
      </c>
      <c r="F317" s="21" t="s">
        <v>4</v>
      </c>
      <c r="G317" s="26">
        <v>0.03</v>
      </c>
      <c r="H317" s="21" t="s">
        <v>4</v>
      </c>
      <c r="I317" s="26">
        <v>0.05</v>
      </c>
      <c r="J317" s="21"/>
      <c r="K317" s="26"/>
      <c r="L317" s="26"/>
      <c r="M317" s="26"/>
      <c r="N317" s="21" t="s">
        <v>4</v>
      </c>
      <c r="O317" s="23">
        <f>(G317+I317)/2</f>
        <v>0.04</v>
      </c>
      <c r="P317" s="46"/>
      <c r="Q317" s="45" t="s">
        <v>4</v>
      </c>
      <c r="R317" s="25">
        <v>6000</v>
      </c>
      <c r="S317" s="18" t="str">
        <f t="shared" si="4"/>
        <v>% ABAIXO DO MINIMO</v>
      </c>
    </row>
    <row r="318" spans="2:19" x14ac:dyDescent="0.2">
      <c r="B318" s="28"/>
      <c r="C318" s="58" t="s">
        <v>514</v>
      </c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60"/>
      <c r="P318" s="54"/>
      <c r="Q318" s="54"/>
      <c r="R318" s="25">
        <f>SUM(R314:R317)</f>
        <v>33500</v>
      </c>
    </row>
    <row r="319" spans="2:19" x14ac:dyDescent="0.2">
      <c r="B319" s="3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29"/>
    </row>
    <row r="320" spans="2:19" x14ac:dyDescent="0.2">
      <c r="C320" s="36"/>
      <c r="D320" s="36"/>
      <c r="E320" s="37" t="s">
        <v>584</v>
      </c>
      <c r="O320" s="42" t="s">
        <v>589</v>
      </c>
      <c r="P320" s="42" t="s">
        <v>590</v>
      </c>
    </row>
    <row r="321" spans="2:19" x14ac:dyDescent="0.2">
      <c r="B321" s="36"/>
      <c r="C321" s="36"/>
      <c r="D321" s="36"/>
      <c r="E321" s="37" t="s">
        <v>585</v>
      </c>
      <c r="O321" s="38">
        <f>SUM(P315+P316+P317)/3</f>
        <v>0</v>
      </c>
      <c r="P321" s="38">
        <f>P314</f>
        <v>0</v>
      </c>
    </row>
    <row r="322" spans="2:19" x14ac:dyDescent="0.2">
      <c r="B322" s="36"/>
      <c r="C322" s="36"/>
      <c r="D322" s="36"/>
      <c r="E322" s="37" t="s">
        <v>586</v>
      </c>
      <c r="O322" s="43" t="s">
        <v>588</v>
      </c>
      <c r="P322" s="44">
        <f>0.6*O321+0.4*P321</f>
        <v>0</v>
      </c>
    </row>
    <row r="323" spans="2:19" x14ac:dyDescent="0.2">
      <c r="B323" s="36"/>
      <c r="C323" s="36"/>
      <c r="D323" s="36"/>
      <c r="E323" s="37" t="s">
        <v>587</v>
      </c>
    </row>
    <row r="324" spans="2:19" x14ac:dyDescent="0.2">
      <c r="B324" s="36"/>
      <c r="C324" s="36"/>
      <c r="D324" s="36"/>
      <c r="E324" s="36"/>
    </row>
    <row r="326" spans="2:19" ht="15" customHeight="1" x14ac:dyDescent="0.2">
      <c r="B326" s="61" t="s">
        <v>558</v>
      </c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</row>
    <row r="327" spans="2:19" ht="63.75" x14ac:dyDescent="0.2">
      <c r="B327" s="55" t="s">
        <v>0</v>
      </c>
      <c r="C327" s="55" t="s">
        <v>1</v>
      </c>
      <c r="D327" s="55" t="s">
        <v>591</v>
      </c>
      <c r="E327" s="55" t="s">
        <v>2</v>
      </c>
      <c r="F327" s="55" t="s">
        <v>8</v>
      </c>
      <c r="G327" s="55" t="s">
        <v>9</v>
      </c>
      <c r="H327" s="55" t="s">
        <v>8</v>
      </c>
      <c r="I327" s="55" t="s">
        <v>9</v>
      </c>
      <c r="J327" s="55"/>
      <c r="K327" s="55"/>
      <c r="L327" s="55"/>
      <c r="M327" s="55"/>
      <c r="N327" s="55" t="s">
        <v>8</v>
      </c>
      <c r="O327" s="55" t="s">
        <v>579</v>
      </c>
      <c r="P327" s="47" t="s">
        <v>581</v>
      </c>
      <c r="Q327" s="55" t="s">
        <v>583</v>
      </c>
      <c r="R327" s="19" t="s">
        <v>491</v>
      </c>
    </row>
    <row r="328" spans="2:19" ht="38.25" x14ac:dyDescent="0.2">
      <c r="B328" s="62">
        <v>24</v>
      </c>
      <c r="C328" s="55">
        <v>1</v>
      </c>
      <c r="D328" s="55">
        <v>100</v>
      </c>
      <c r="E328" s="55" t="s">
        <v>404</v>
      </c>
      <c r="F328" s="20">
        <v>110</v>
      </c>
      <c r="G328" s="21" t="s">
        <v>4</v>
      </c>
      <c r="H328" s="20">
        <v>100</v>
      </c>
      <c r="I328" s="21" t="s">
        <v>4</v>
      </c>
      <c r="J328" s="20"/>
      <c r="K328" s="21"/>
      <c r="L328" s="21"/>
      <c r="M328" s="21"/>
      <c r="N328" s="27">
        <f>(F328+H328)/2</f>
        <v>105</v>
      </c>
      <c r="O328" s="21" t="s">
        <v>580</v>
      </c>
      <c r="P328" s="48"/>
      <c r="Q328" s="24">
        <f>N328-N328*P328</f>
        <v>105</v>
      </c>
      <c r="R328" s="25">
        <f>Q328*D328</f>
        <v>10500</v>
      </c>
    </row>
    <row r="329" spans="2:19" ht="25.5" x14ac:dyDescent="0.2">
      <c r="B329" s="62"/>
      <c r="C329" s="55">
        <v>2</v>
      </c>
      <c r="D329" s="55" t="s">
        <v>592</v>
      </c>
      <c r="E329" s="55" t="s">
        <v>405</v>
      </c>
      <c r="F329" s="21" t="s">
        <v>4</v>
      </c>
      <c r="G329" s="26">
        <v>0.1</v>
      </c>
      <c r="H329" s="21" t="s">
        <v>4</v>
      </c>
      <c r="I329" s="26">
        <v>0.1</v>
      </c>
      <c r="J329" s="21"/>
      <c r="K329" s="26"/>
      <c r="L329" s="26"/>
      <c r="M329" s="26"/>
      <c r="N329" s="21" t="s">
        <v>4</v>
      </c>
      <c r="O329" s="23">
        <f>(G329+I329)/2</f>
        <v>0.1</v>
      </c>
      <c r="P329" s="46"/>
      <c r="Q329" s="45" t="s">
        <v>4</v>
      </c>
      <c r="R329" s="25">
        <v>8000</v>
      </c>
      <c r="S329" s="18" t="str">
        <f t="shared" ref="S329:S398" si="5">IF(P329&gt;=O329,"CORRETO","% ABAIXO DO MINIMO")</f>
        <v>% ABAIXO DO MINIMO</v>
      </c>
    </row>
    <row r="330" spans="2:19" ht="25.5" x14ac:dyDescent="0.2">
      <c r="B330" s="62"/>
      <c r="C330" s="55">
        <v>3</v>
      </c>
      <c r="D330" s="55" t="s">
        <v>592</v>
      </c>
      <c r="E330" s="55" t="s">
        <v>406</v>
      </c>
      <c r="F330" s="21" t="s">
        <v>4</v>
      </c>
      <c r="G330" s="26">
        <v>0.1</v>
      </c>
      <c r="H330" s="21" t="s">
        <v>4</v>
      </c>
      <c r="I330" s="26">
        <v>0.1</v>
      </c>
      <c r="J330" s="21"/>
      <c r="K330" s="26"/>
      <c r="L330" s="26"/>
      <c r="M330" s="26"/>
      <c r="N330" s="21" t="s">
        <v>4</v>
      </c>
      <c r="O330" s="23">
        <f>(G330+I330)/2</f>
        <v>0.1</v>
      </c>
      <c r="P330" s="46"/>
      <c r="Q330" s="45" t="s">
        <v>4</v>
      </c>
      <c r="R330" s="25">
        <v>5000</v>
      </c>
      <c r="S330" s="18" t="str">
        <f t="shared" si="5"/>
        <v>% ABAIXO DO MINIMO</v>
      </c>
    </row>
    <row r="331" spans="2:19" ht="25.5" x14ac:dyDescent="0.2">
      <c r="B331" s="62"/>
      <c r="C331" s="55">
        <v>4</v>
      </c>
      <c r="D331" s="55" t="s">
        <v>592</v>
      </c>
      <c r="E331" s="55" t="s">
        <v>407</v>
      </c>
      <c r="F331" s="21" t="s">
        <v>4</v>
      </c>
      <c r="G331" s="26">
        <v>0.03</v>
      </c>
      <c r="H331" s="21" t="s">
        <v>4</v>
      </c>
      <c r="I331" s="26">
        <v>0.05</v>
      </c>
      <c r="J331" s="21"/>
      <c r="K331" s="26"/>
      <c r="L331" s="26"/>
      <c r="M331" s="26"/>
      <c r="N331" s="21" t="s">
        <v>4</v>
      </c>
      <c r="O331" s="23">
        <f>(G331+I331)/2</f>
        <v>0.04</v>
      </c>
      <c r="P331" s="46"/>
      <c r="Q331" s="45" t="s">
        <v>4</v>
      </c>
      <c r="R331" s="25">
        <v>5000</v>
      </c>
      <c r="S331" s="18" t="str">
        <f t="shared" si="5"/>
        <v>% ABAIXO DO MINIMO</v>
      </c>
    </row>
    <row r="332" spans="2:19" x14ac:dyDescent="0.2">
      <c r="B332" s="28"/>
      <c r="C332" s="58" t="s">
        <v>515</v>
      </c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60"/>
      <c r="P332" s="54"/>
      <c r="Q332" s="54"/>
      <c r="R332" s="25">
        <f>SUM(R328:R331)</f>
        <v>28500</v>
      </c>
    </row>
    <row r="333" spans="2:19" x14ac:dyDescent="0.2">
      <c r="B333" s="3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29"/>
    </row>
    <row r="334" spans="2:19" x14ac:dyDescent="0.2">
      <c r="C334" s="36"/>
      <c r="D334" s="36"/>
      <c r="E334" s="37" t="s">
        <v>584</v>
      </c>
      <c r="O334" s="42" t="s">
        <v>589</v>
      </c>
      <c r="P334" s="42" t="s">
        <v>590</v>
      </c>
    </row>
    <row r="335" spans="2:19" x14ac:dyDescent="0.2">
      <c r="B335" s="36"/>
      <c r="C335" s="36"/>
      <c r="D335" s="36"/>
      <c r="E335" s="37" t="s">
        <v>585</v>
      </c>
      <c r="O335" s="38">
        <f>SUM(P329+P330+P331)/3</f>
        <v>0</v>
      </c>
      <c r="P335" s="38">
        <f>P328</f>
        <v>0</v>
      </c>
    </row>
    <row r="336" spans="2:19" x14ac:dyDescent="0.2">
      <c r="B336" s="36"/>
      <c r="C336" s="36"/>
      <c r="D336" s="36"/>
      <c r="E336" s="37" t="s">
        <v>586</v>
      </c>
      <c r="O336" s="43" t="s">
        <v>588</v>
      </c>
      <c r="P336" s="44">
        <f>0.6*O335+0.4*P335</f>
        <v>0</v>
      </c>
    </row>
    <row r="337" spans="2:19" x14ac:dyDescent="0.2">
      <c r="B337" s="36"/>
      <c r="C337" s="36"/>
      <c r="D337" s="36"/>
      <c r="E337" s="37" t="s">
        <v>587</v>
      </c>
    </row>
    <row r="338" spans="2:19" x14ac:dyDescent="0.2">
      <c r="B338" s="36"/>
      <c r="C338" s="36"/>
      <c r="D338" s="36"/>
      <c r="E338" s="50"/>
    </row>
    <row r="339" spans="2:19" x14ac:dyDescent="0.2">
      <c r="B339" s="36"/>
      <c r="C339" s="36"/>
      <c r="D339" s="36"/>
      <c r="E339" s="50"/>
    </row>
    <row r="340" spans="2:19" x14ac:dyDescent="0.2">
      <c r="B340" s="36"/>
      <c r="C340" s="36"/>
      <c r="D340" s="36"/>
      <c r="E340" s="50"/>
    </row>
    <row r="341" spans="2:19" x14ac:dyDescent="0.2">
      <c r="B341" s="36"/>
      <c r="C341" s="36"/>
      <c r="D341" s="36"/>
      <c r="E341" s="50"/>
    </row>
    <row r="342" spans="2:19" x14ac:dyDescent="0.2">
      <c r="B342" s="36"/>
      <c r="C342" s="36"/>
      <c r="D342" s="36"/>
      <c r="E342" s="50"/>
    </row>
    <row r="343" spans="2:19" x14ac:dyDescent="0.2">
      <c r="B343" s="36"/>
      <c r="C343" s="36"/>
      <c r="D343" s="36"/>
      <c r="E343" s="36"/>
    </row>
    <row r="345" spans="2:19" ht="15" customHeight="1" x14ac:dyDescent="0.2">
      <c r="B345" s="61" t="s">
        <v>559</v>
      </c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</row>
    <row r="346" spans="2:19" ht="63.75" x14ac:dyDescent="0.2">
      <c r="B346" s="55" t="s">
        <v>0</v>
      </c>
      <c r="C346" s="55" t="s">
        <v>1</v>
      </c>
      <c r="D346" s="55" t="s">
        <v>591</v>
      </c>
      <c r="E346" s="55" t="s">
        <v>2</v>
      </c>
      <c r="F346" s="55" t="s">
        <v>8</v>
      </c>
      <c r="G346" s="55" t="s">
        <v>9</v>
      </c>
      <c r="H346" s="55" t="s">
        <v>8</v>
      </c>
      <c r="I346" s="55" t="s">
        <v>9</v>
      </c>
      <c r="J346" s="55"/>
      <c r="K346" s="55"/>
      <c r="L346" s="55"/>
      <c r="M346" s="55"/>
      <c r="N346" s="55" t="s">
        <v>8</v>
      </c>
      <c r="O346" s="55" t="s">
        <v>579</v>
      </c>
      <c r="P346" s="47" t="s">
        <v>581</v>
      </c>
      <c r="Q346" s="55" t="s">
        <v>583</v>
      </c>
      <c r="R346" s="19" t="s">
        <v>491</v>
      </c>
    </row>
    <row r="347" spans="2:19" ht="38.25" x14ac:dyDescent="0.2">
      <c r="B347" s="62">
        <v>25</v>
      </c>
      <c r="C347" s="55">
        <v>1</v>
      </c>
      <c r="D347" s="55">
        <v>100</v>
      </c>
      <c r="E347" s="55" t="s">
        <v>404</v>
      </c>
      <c r="F347" s="20">
        <v>95</v>
      </c>
      <c r="G347" s="21" t="s">
        <v>4</v>
      </c>
      <c r="H347" s="20">
        <v>90</v>
      </c>
      <c r="I347" s="21" t="s">
        <v>4</v>
      </c>
      <c r="J347" s="20"/>
      <c r="K347" s="21"/>
      <c r="L347" s="21"/>
      <c r="M347" s="21"/>
      <c r="N347" s="27">
        <f>(F347+H347)/2</f>
        <v>92.5</v>
      </c>
      <c r="O347" s="21" t="s">
        <v>580</v>
      </c>
      <c r="P347" s="48"/>
      <c r="Q347" s="24">
        <f>N347-N347*P347</f>
        <v>92.5</v>
      </c>
      <c r="R347" s="25">
        <f>Q347*D347</f>
        <v>9250</v>
      </c>
    </row>
    <row r="348" spans="2:19" ht="25.5" x14ac:dyDescent="0.2">
      <c r="B348" s="62"/>
      <c r="C348" s="55">
        <v>2</v>
      </c>
      <c r="D348" s="55" t="s">
        <v>592</v>
      </c>
      <c r="E348" s="55" t="s">
        <v>405</v>
      </c>
      <c r="F348" s="21" t="s">
        <v>4</v>
      </c>
      <c r="G348" s="26">
        <v>0.1</v>
      </c>
      <c r="H348" s="21" t="s">
        <v>4</v>
      </c>
      <c r="I348" s="26">
        <v>0.1</v>
      </c>
      <c r="J348" s="21"/>
      <c r="K348" s="26"/>
      <c r="L348" s="26"/>
      <c r="M348" s="26"/>
      <c r="N348" s="21" t="s">
        <v>4</v>
      </c>
      <c r="O348" s="23">
        <f>(G348+I348)/2</f>
        <v>0.1</v>
      </c>
      <c r="P348" s="46"/>
      <c r="Q348" s="45" t="s">
        <v>4</v>
      </c>
      <c r="R348" s="25">
        <v>8000</v>
      </c>
      <c r="S348" s="18" t="str">
        <f t="shared" si="5"/>
        <v>% ABAIXO DO MINIMO</v>
      </c>
    </row>
    <row r="349" spans="2:19" ht="25.5" x14ac:dyDescent="0.2">
      <c r="B349" s="62"/>
      <c r="C349" s="55">
        <v>3</v>
      </c>
      <c r="D349" s="55" t="s">
        <v>592</v>
      </c>
      <c r="E349" s="55" t="s">
        <v>406</v>
      </c>
      <c r="F349" s="21" t="s">
        <v>4</v>
      </c>
      <c r="G349" s="26">
        <v>0.1</v>
      </c>
      <c r="H349" s="21" t="s">
        <v>4</v>
      </c>
      <c r="I349" s="26">
        <v>0.1</v>
      </c>
      <c r="J349" s="21"/>
      <c r="K349" s="26"/>
      <c r="L349" s="26"/>
      <c r="M349" s="26"/>
      <c r="N349" s="21" t="s">
        <v>4</v>
      </c>
      <c r="O349" s="23">
        <f>(G349+I349)/2</f>
        <v>0.1</v>
      </c>
      <c r="P349" s="46"/>
      <c r="Q349" s="45" t="s">
        <v>4</v>
      </c>
      <c r="R349" s="25">
        <v>5000</v>
      </c>
      <c r="S349" s="18" t="str">
        <f t="shared" si="5"/>
        <v>% ABAIXO DO MINIMO</v>
      </c>
    </row>
    <row r="350" spans="2:19" ht="25.5" x14ac:dyDescent="0.2">
      <c r="B350" s="62"/>
      <c r="C350" s="55">
        <v>4</v>
      </c>
      <c r="D350" s="55" t="s">
        <v>592</v>
      </c>
      <c r="E350" s="55" t="s">
        <v>407</v>
      </c>
      <c r="F350" s="21" t="s">
        <v>4</v>
      </c>
      <c r="G350" s="26">
        <v>0.03</v>
      </c>
      <c r="H350" s="21" t="s">
        <v>4</v>
      </c>
      <c r="I350" s="26">
        <v>0.05</v>
      </c>
      <c r="J350" s="21"/>
      <c r="K350" s="26"/>
      <c r="L350" s="26"/>
      <c r="M350" s="26"/>
      <c r="N350" s="21" t="s">
        <v>4</v>
      </c>
      <c r="O350" s="23">
        <f>(G350+I350)/2</f>
        <v>0.04</v>
      </c>
      <c r="P350" s="46"/>
      <c r="Q350" s="45" t="s">
        <v>4</v>
      </c>
      <c r="R350" s="25">
        <v>5000</v>
      </c>
      <c r="S350" s="18" t="str">
        <f t="shared" si="5"/>
        <v>% ABAIXO DO MINIMO</v>
      </c>
    </row>
    <row r="351" spans="2:19" x14ac:dyDescent="0.2">
      <c r="B351" s="28"/>
      <c r="C351" s="58" t="s">
        <v>516</v>
      </c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60"/>
      <c r="P351" s="54"/>
      <c r="Q351" s="54"/>
      <c r="R351" s="25">
        <f>SUM(R347:R350)</f>
        <v>27250</v>
      </c>
    </row>
    <row r="352" spans="2:19" x14ac:dyDescent="0.2">
      <c r="B352" s="3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29"/>
    </row>
    <row r="353" spans="2:19" x14ac:dyDescent="0.2">
      <c r="C353" s="36"/>
      <c r="D353" s="36"/>
      <c r="E353" s="37" t="s">
        <v>584</v>
      </c>
      <c r="O353" s="42" t="s">
        <v>589</v>
      </c>
      <c r="P353" s="42" t="s">
        <v>590</v>
      </c>
    </row>
    <row r="354" spans="2:19" x14ac:dyDescent="0.2">
      <c r="B354" s="36"/>
      <c r="C354" s="36"/>
      <c r="D354" s="36"/>
      <c r="E354" s="37" t="s">
        <v>585</v>
      </c>
      <c r="O354" s="38">
        <f>SUM(P348+P349+P350)/3</f>
        <v>0</v>
      </c>
      <c r="P354" s="38">
        <f>P347</f>
        <v>0</v>
      </c>
    </row>
    <row r="355" spans="2:19" x14ac:dyDescent="0.2">
      <c r="B355" s="36"/>
      <c r="C355" s="36"/>
      <c r="D355" s="36"/>
      <c r="E355" s="37" t="s">
        <v>586</v>
      </c>
      <c r="O355" s="43" t="s">
        <v>588</v>
      </c>
      <c r="P355" s="44">
        <f>0.6*O354+0.4*P354</f>
        <v>0</v>
      </c>
    </row>
    <row r="356" spans="2:19" x14ac:dyDescent="0.2">
      <c r="B356" s="36"/>
      <c r="C356" s="36"/>
      <c r="D356" s="36"/>
      <c r="E356" s="37" t="s">
        <v>587</v>
      </c>
    </row>
    <row r="357" spans="2:19" x14ac:dyDescent="0.2">
      <c r="B357" s="36"/>
      <c r="C357" s="36"/>
      <c r="D357" s="36"/>
      <c r="E357" s="36"/>
    </row>
    <row r="359" spans="2:19" ht="15" customHeight="1" x14ac:dyDescent="0.2">
      <c r="B359" s="61" t="s">
        <v>560</v>
      </c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</row>
    <row r="360" spans="2:19" ht="63.75" x14ac:dyDescent="0.2">
      <c r="B360" s="55" t="s">
        <v>0</v>
      </c>
      <c r="C360" s="55" t="s">
        <v>1</v>
      </c>
      <c r="D360" s="55" t="s">
        <v>591</v>
      </c>
      <c r="E360" s="55" t="s">
        <v>2</v>
      </c>
      <c r="F360" s="55" t="s">
        <v>8</v>
      </c>
      <c r="G360" s="55" t="s">
        <v>9</v>
      </c>
      <c r="H360" s="55" t="s">
        <v>8</v>
      </c>
      <c r="I360" s="55" t="s">
        <v>9</v>
      </c>
      <c r="J360" s="55"/>
      <c r="K360" s="55"/>
      <c r="L360" s="55"/>
      <c r="M360" s="55"/>
      <c r="N360" s="55" t="s">
        <v>8</v>
      </c>
      <c r="O360" s="55" t="s">
        <v>579</v>
      </c>
      <c r="P360" s="47" t="s">
        <v>581</v>
      </c>
      <c r="Q360" s="55" t="s">
        <v>583</v>
      </c>
      <c r="R360" s="19" t="s">
        <v>491</v>
      </c>
    </row>
    <row r="361" spans="2:19" ht="38.25" x14ac:dyDescent="0.2">
      <c r="B361" s="62">
        <v>26</v>
      </c>
      <c r="C361" s="55">
        <v>1</v>
      </c>
      <c r="D361" s="55">
        <v>100</v>
      </c>
      <c r="E361" s="55" t="s">
        <v>408</v>
      </c>
      <c r="F361" s="20">
        <v>120</v>
      </c>
      <c r="G361" s="21" t="s">
        <v>4</v>
      </c>
      <c r="H361" s="20">
        <v>110</v>
      </c>
      <c r="I361" s="21" t="s">
        <v>4</v>
      </c>
      <c r="J361" s="20"/>
      <c r="K361" s="21"/>
      <c r="L361" s="21"/>
      <c r="M361" s="21"/>
      <c r="N361" s="27">
        <f>(F361+H361)/2</f>
        <v>115</v>
      </c>
      <c r="O361" s="21" t="s">
        <v>580</v>
      </c>
      <c r="P361" s="48"/>
      <c r="Q361" s="24">
        <f>N361-N361*P361</f>
        <v>115</v>
      </c>
      <c r="R361" s="25">
        <f>Q361*D361</f>
        <v>11500</v>
      </c>
    </row>
    <row r="362" spans="2:19" ht="25.5" x14ac:dyDescent="0.2">
      <c r="B362" s="62"/>
      <c r="C362" s="55">
        <v>2</v>
      </c>
      <c r="D362" s="55" t="s">
        <v>592</v>
      </c>
      <c r="E362" s="55" t="s">
        <v>409</v>
      </c>
      <c r="F362" s="21" t="s">
        <v>4</v>
      </c>
      <c r="G362" s="26">
        <v>0.1</v>
      </c>
      <c r="H362" s="21" t="s">
        <v>4</v>
      </c>
      <c r="I362" s="26">
        <v>0.1</v>
      </c>
      <c r="J362" s="21"/>
      <c r="K362" s="26"/>
      <c r="L362" s="26"/>
      <c r="M362" s="26"/>
      <c r="N362" s="21" t="s">
        <v>4</v>
      </c>
      <c r="O362" s="23">
        <f>(G362+I362)/2</f>
        <v>0.1</v>
      </c>
      <c r="P362" s="46"/>
      <c r="Q362" s="45" t="s">
        <v>4</v>
      </c>
      <c r="R362" s="25">
        <v>12000</v>
      </c>
      <c r="S362" s="18" t="str">
        <f t="shared" si="5"/>
        <v>% ABAIXO DO MINIMO</v>
      </c>
    </row>
    <row r="363" spans="2:19" ht="25.5" x14ac:dyDescent="0.2">
      <c r="B363" s="62"/>
      <c r="C363" s="55">
        <v>3</v>
      </c>
      <c r="D363" s="55" t="s">
        <v>592</v>
      </c>
      <c r="E363" s="55" t="s">
        <v>410</v>
      </c>
      <c r="F363" s="21" t="s">
        <v>4</v>
      </c>
      <c r="G363" s="26">
        <v>0.1</v>
      </c>
      <c r="H363" s="21" t="s">
        <v>4</v>
      </c>
      <c r="I363" s="26">
        <v>0.1</v>
      </c>
      <c r="J363" s="21"/>
      <c r="K363" s="26"/>
      <c r="L363" s="26"/>
      <c r="M363" s="26"/>
      <c r="N363" s="21" t="s">
        <v>4</v>
      </c>
      <c r="O363" s="23">
        <f>(G363+I363)/2</f>
        <v>0.1</v>
      </c>
      <c r="P363" s="46"/>
      <c r="Q363" s="45" t="s">
        <v>4</v>
      </c>
      <c r="R363" s="25">
        <v>8000</v>
      </c>
      <c r="S363" s="18" t="str">
        <f t="shared" si="5"/>
        <v>% ABAIXO DO MINIMO</v>
      </c>
    </row>
    <row r="364" spans="2:19" ht="25.5" x14ac:dyDescent="0.2">
      <c r="B364" s="62"/>
      <c r="C364" s="55">
        <v>4</v>
      </c>
      <c r="D364" s="55" t="s">
        <v>592</v>
      </c>
      <c r="E364" s="55" t="s">
        <v>411</v>
      </c>
      <c r="F364" s="21" t="s">
        <v>4</v>
      </c>
      <c r="G364" s="26">
        <v>0.03</v>
      </c>
      <c r="H364" s="21" t="s">
        <v>4</v>
      </c>
      <c r="I364" s="26">
        <v>0.05</v>
      </c>
      <c r="J364" s="21"/>
      <c r="K364" s="26"/>
      <c r="L364" s="26"/>
      <c r="M364" s="26"/>
      <c r="N364" s="21" t="s">
        <v>4</v>
      </c>
      <c r="O364" s="23">
        <f>(G364+I364)/2</f>
        <v>0.04</v>
      </c>
      <c r="P364" s="46"/>
      <c r="Q364" s="45" t="s">
        <v>4</v>
      </c>
      <c r="R364" s="25">
        <v>8000</v>
      </c>
      <c r="S364" s="18" t="str">
        <f t="shared" si="5"/>
        <v>% ABAIXO DO MINIMO</v>
      </c>
    </row>
    <row r="365" spans="2:19" x14ac:dyDescent="0.2">
      <c r="B365" s="28"/>
      <c r="C365" s="58" t="s">
        <v>517</v>
      </c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60"/>
      <c r="P365" s="54"/>
      <c r="Q365" s="54"/>
      <c r="R365" s="25">
        <f>SUM(R361:R364)</f>
        <v>39500</v>
      </c>
    </row>
    <row r="366" spans="2:19" x14ac:dyDescent="0.2">
      <c r="B366" s="3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29"/>
    </row>
    <row r="367" spans="2:19" x14ac:dyDescent="0.2">
      <c r="C367" s="36"/>
      <c r="D367" s="36"/>
      <c r="E367" s="37" t="s">
        <v>584</v>
      </c>
      <c r="O367" s="42" t="s">
        <v>589</v>
      </c>
      <c r="P367" s="42" t="s">
        <v>590</v>
      </c>
    </row>
    <row r="368" spans="2:19" x14ac:dyDescent="0.2">
      <c r="B368" s="36"/>
      <c r="C368" s="36"/>
      <c r="D368" s="36"/>
      <c r="E368" s="37" t="s">
        <v>585</v>
      </c>
      <c r="O368" s="38">
        <f>SUM(P362+P363+P364)/3</f>
        <v>0</v>
      </c>
      <c r="P368" s="38">
        <f>P361</f>
        <v>0</v>
      </c>
    </row>
    <row r="369" spans="2:19" x14ac:dyDescent="0.2">
      <c r="B369" s="36"/>
      <c r="C369" s="36"/>
      <c r="D369" s="36"/>
      <c r="E369" s="37" t="s">
        <v>586</v>
      </c>
      <c r="O369" s="43" t="s">
        <v>588</v>
      </c>
      <c r="P369" s="44">
        <f>0.6*O368+0.4*P368</f>
        <v>0</v>
      </c>
    </row>
    <row r="370" spans="2:19" x14ac:dyDescent="0.2">
      <c r="B370" s="36"/>
      <c r="C370" s="36"/>
      <c r="D370" s="36"/>
      <c r="E370" s="37" t="s">
        <v>587</v>
      </c>
    </row>
    <row r="371" spans="2:19" x14ac:dyDescent="0.2">
      <c r="B371" s="36"/>
      <c r="C371" s="36"/>
      <c r="D371" s="36"/>
      <c r="E371" s="50"/>
    </row>
    <row r="372" spans="2:19" x14ac:dyDescent="0.2">
      <c r="B372" s="36"/>
      <c r="C372" s="36"/>
      <c r="D372" s="36"/>
      <c r="E372" s="50"/>
    </row>
    <row r="373" spans="2:19" x14ac:dyDescent="0.2">
      <c r="B373" s="36"/>
      <c r="C373" s="36"/>
      <c r="D373" s="36"/>
      <c r="E373" s="50"/>
    </row>
    <row r="374" spans="2:19" x14ac:dyDescent="0.2">
      <c r="B374" s="36"/>
      <c r="C374" s="36"/>
      <c r="D374" s="36"/>
      <c r="E374" s="50"/>
    </row>
    <row r="375" spans="2:19" x14ac:dyDescent="0.2">
      <c r="B375" s="36"/>
      <c r="C375" s="36"/>
      <c r="D375" s="36"/>
      <c r="E375" s="50"/>
    </row>
    <row r="376" spans="2:19" x14ac:dyDescent="0.2">
      <c r="B376" s="36"/>
      <c r="C376" s="36"/>
      <c r="D376" s="36"/>
      <c r="E376" s="50"/>
    </row>
    <row r="377" spans="2:19" x14ac:dyDescent="0.2">
      <c r="B377" s="36"/>
      <c r="C377" s="36"/>
      <c r="D377" s="36"/>
      <c r="E377" s="50"/>
    </row>
    <row r="379" spans="2:19" ht="15" customHeight="1" x14ac:dyDescent="0.2">
      <c r="B379" s="61" t="s">
        <v>561</v>
      </c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</row>
    <row r="380" spans="2:19" ht="63.75" x14ac:dyDescent="0.2">
      <c r="B380" s="55" t="s">
        <v>0</v>
      </c>
      <c r="C380" s="55" t="s">
        <v>1</v>
      </c>
      <c r="D380" s="55" t="s">
        <v>591</v>
      </c>
      <c r="E380" s="55" t="s">
        <v>2</v>
      </c>
      <c r="F380" s="55" t="s">
        <v>8</v>
      </c>
      <c r="G380" s="55" t="s">
        <v>9</v>
      </c>
      <c r="H380" s="55" t="s">
        <v>8</v>
      </c>
      <c r="I380" s="55" t="s">
        <v>9</v>
      </c>
      <c r="J380" s="55"/>
      <c r="K380" s="55"/>
      <c r="L380" s="55"/>
      <c r="M380" s="55"/>
      <c r="N380" s="55" t="s">
        <v>8</v>
      </c>
      <c r="O380" s="55" t="s">
        <v>579</v>
      </c>
      <c r="P380" s="47" t="s">
        <v>581</v>
      </c>
      <c r="Q380" s="55" t="s">
        <v>583</v>
      </c>
      <c r="R380" s="19" t="s">
        <v>491</v>
      </c>
    </row>
    <row r="381" spans="2:19" ht="38.25" x14ac:dyDescent="0.2">
      <c r="B381" s="62">
        <v>27</v>
      </c>
      <c r="C381" s="55">
        <v>1</v>
      </c>
      <c r="D381" s="55">
        <v>100</v>
      </c>
      <c r="E381" s="55" t="s">
        <v>408</v>
      </c>
      <c r="F381" s="20">
        <v>105</v>
      </c>
      <c r="G381" s="21" t="s">
        <v>4</v>
      </c>
      <c r="H381" s="20">
        <v>100</v>
      </c>
      <c r="I381" s="21" t="s">
        <v>4</v>
      </c>
      <c r="J381" s="20"/>
      <c r="K381" s="21"/>
      <c r="L381" s="21"/>
      <c r="M381" s="21"/>
      <c r="N381" s="27">
        <f>(F381+H381)/2</f>
        <v>102.5</v>
      </c>
      <c r="O381" s="21" t="s">
        <v>580</v>
      </c>
      <c r="P381" s="48"/>
      <c r="Q381" s="24">
        <f>N381-N381*P381</f>
        <v>102.5</v>
      </c>
      <c r="R381" s="25">
        <f>Q381*D381</f>
        <v>10250</v>
      </c>
    </row>
    <row r="382" spans="2:19" ht="25.5" x14ac:dyDescent="0.2">
      <c r="B382" s="62"/>
      <c r="C382" s="55">
        <v>2</v>
      </c>
      <c r="D382" s="55" t="s">
        <v>592</v>
      </c>
      <c r="E382" s="55" t="s">
        <v>409</v>
      </c>
      <c r="F382" s="21" t="s">
        <v>4</v>
      </c>
      <c r="G382" s="26">
        <v>0.1</v>
      </c>
      <c r="H382" s="21" t="s">
        <v>4</v>
      </c>
      <c r="I382" s="26">
        <v>0.1</v>
      </c>
      <c r="J382" s="21"/>
      <c r="K382" s="26"/>
      <c r="L382" s="26"/>
      <c r="M382" s="26"/>
      <c r="N382" s="21" t="s">
        <v>4</v>
      </c>
      <c r="O382" s="23">
        <f>(G382+I382)/2</f>
        <v>0.1</v>
      </c>
      <c r="P382" s="46"/>
      <c r="Q382" s="45" t="s">
        <v>4</v>
      </c>
      <c r="R382" s="25">
        <v>10000</v>
      </c>
      <c r="S382" s="18" t="str">
        <f t="shared" si="5"/>
        <v>% ABAIXO DO MINIMO</v>
      </c>
    </row>
    <row r="383" spans="2:19" ht="25.5" x14ac:dyDescent="0.2">
      <c r="B383" s="62"/>
      <c r="C383" s="55">
        <v>3</v>
      </c>
      <c r="D383" s="55" t="s">
        <v>592</v>
      </c>
      <c r="E383" s="55" t="s">
        <v>410</v>
      </c>
      <c r="F383" s="21" t="s">
        <v>4</v>
      </c>
      <c r="G383" s="26">
        <v>0.1</v>
      </c>
      <c r="H383" s="21" t="s">
        <v>4</v>
      </c>
      <c r="I383" s="26">
        <v>0.1</v>
      </c>
      <c r="J383" s="21"/>
      <c r="K383" s="26"/>
      <c r="L383" s="26"/>
      <c r="M383" s="26"/>
      <c r="N383" s="21" t="s">
        <v>4</v>
      </c>
      <c r="O383" s="23">
        <f>(G383+I383)/2</f>
        <v>0.1</v>
      </c>
      <c r="P383" s="46"/>
      <c r="Q383" s="45" t="s">
        <v>4</v>
      </c>
      <c r="R383" s="25">
        <v>8000</v>
      </c>
      <c r="S383" s="18" t="str">
        <f t="shared" si="5"/>
        <v>% ABAIXO DO MINIMO</v>
      </c>
    </row>
    <row r="384" spans="2:19" ht="25.5" x14ac:dyDescent="0.2">
      <c r="B384" s="62"/>
      <c r="C384" s="55">
        <v>4</v>
      </c>
      <c r="D384" s="55" t="s">
        <v>592</v>
      </c>
      <c r="E384" s="55" t="s">
        <v>411</v>
      </c>
      <c r="F384" s="21" t="s">
        <v>4</v>
      </c>
      <c r="G384" s="26">
        <v>0.04</v>
      </c>
      <c r="H384" s="21" t="s">
        <v>4</v>
      </c>
      <c r="I384" s="26">
        <v>0.05</v>
      </c>
      <c r="J384" s="21"/>
      <c r="K384" s="26"/>
      <c r="L384" s="26"/>
      <c r="M384" s="26"/>
      <c r="N384" s="21" t="s">
        <v>4</v>
      </c>
      <c r="O384" s="23">
        <f>(G384+I384)/2</f>
        <v>0.05</v>
      </c>
      <c r="P384" s="46"/>
      <c r="Q384" s="45" t="s">
        <v>4</v>
      </c>
      <c r="R384" s="25">
        <v>8000</v>
      </c>
      <c r="S384" s="18" t="str">
        <f t="shared" si="5"/>
        <v>% ABAIXO DO MINIMO</v>
      </c>
    </row>
    <row r="385" spans="2:19" x14ac:dyDescent="0.2">
      <c r="B385" s="28"/>
      <c r="C385" s="58" t="s">
        <v>518</v>
      </c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60"/>
      <c r="P385" s="54"/>
      <c r="Q385" s="54"/>
      <c r="R385" s="25">
        <f>SUM(R381:R384)</f>
        <v>36250</v>
      </c>
    </row>
    <row r="386" spans="2:19" x14ac:dyDescent="0.2">
      <c r="B386" s="3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29"/>
    </row>
    <row r="387" spans="2:19" x14ac:dyDescent="0.2">
      <c r="C387" s="36"/>
      <c r="D387" s="36"/>
      <c r="E387" s="37" t="s">
        <v>584</v>
      </c>
      <c r="O387" s="42" t="s">
        <v>589</v>
      </c>
      <c r="P387" s="42" t="s">
        <v>590</v>
      </c>
    </row>
    <row r="388" spans="2:19" x14ac:dyDescent="0.2">
      <c r="B388" s="36"/>
      <c r="C388" s="36"/>
      <c r="D388" s="36"/>
      <c r="E388" s="37" t="s">
        <v>585</v>
      </c>
      <c r="O388" s="38">
        <f>SUM(P382+P383+P384)/3</f>
        <v>0</v>
      </c>
      <c r="P388" s="38">
        <f>P381</f>
        <v>0</v>
      </c>
    </row>
    <row r="389" spans="2:19" x14ac:dyDescent="0.2">
      <c r="B389" s="36"/>
      <c r="C389" s="36"/>
      <c r="D389" s="36"/>
      <c r="E389" s="37" t="s">
        <v>586</v>
      </c>
      <c r="O389" s="43" t="s">
        <v>588</v>
      </c>
      <c r="P389" s="44">
        <f>0.6*O388+0.4*P388</f>
        <v>0</v>
      </c>
    </row>
    <row r="390" spans="2:19" x14ac:dyDescent="0.2">
      <c r="B390" s="36"/>
      <c r="C390" s="36"/>
      <c r="D390" s="36"/>
      <c r="E390" s="37" t="s">
        <v>587</v>
      </c>
    </row>
    <row r="391" spans="2:19" x14ac:dyDescent="0.2">
      <c r="B391" s="36"/>
      <c r="C391" s="36"/>
      <c r="D391" s="36"/>
      <c r="E391" s="36"/>
    </row>
    <row r="393" spans="2:19" ht="12.75" customHeight="1" x14ac:dyDescent="0.2">
      <c r="B393" s="61" t="s">
        <v>13</v>
      </c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</row>
    <row r="394" spans="2:19" ht="63.75" x14ac:dyDescent="0.2">
      <c r="B394" s="55" t="s">
        <v>0</v>
      </c>
      <c r="C394" s="55" t="s">
        <v>1</v>
      </c>
      <c r="D394" s="55" t="s">
        <v>591</v>
      </c>
      <c r="E394" s="55" t="s">
        <v>2</v>
      </c>
      <c r="F394" s="55" t="s">
        <v>8</v>
      </c>
      <c r="G394" s="55" t="s">
        <v>9</v>
      </c>
      <c r="H394" s="55" t="s">
        <v>8</v>
      </c>
      <c r="I394" s="55" t="s">
        <v>9</v>
      </c>
      <c r="J394" s="55"/>
      <c r="K394" s="55"/>
      <c r="L394" s="55"/>
      <c r="M394" s="55"/>
      <c r="N394" s="55" t="s">
        <v>8</v>
      </c>
      <c r="O394" s="55" t="s">
        <v>579</v>
      </c>
      <c r="P394" s="47" t="s">
        <v>581</v>
      </c>
      <c r="Q394" s="55" t="s">
        <v>583</v>
      </c>
      <c r="R394" s="19" t="s">
        <v>491</v>
      </c>
    </row>
    <row r="395" spans="2:19" ht="38.25" x14ac:dyDescent="0.2">
      <c r="B395" s="62">
        <v>28</v>
      </c>
      <c r="C395" s="55">
        <v>1</v>
      </c>
      <c r="D395" s="55">
        <v>120</v>
      </c>
      <c r="E395" s="55" t="s">
        <v>369</v>
      </c>
      <c r="F395" s="20">
        <v>95</v>
      </c>
      <c r="G395" s="21" t="s">
        <v>4</v>
      </c>
      <c r="H395" s="20">
        <v>90</v>
      </c>
      <c r="I395" s="21" t="s">
        <v>4</v>
      </c>
      <c r="J395" s="20"/>
      <c r="K395" s="21"/>
      <c r="L395" s="21"/>
      <c r="M395" s="21"/>
      <c r="N395" s="27">
        <f>(F395+H395)/2</f>
        <v>92.5</v>
      </c>
      <c r="O395" s="21" t="s">
        <v>580</v>
      </c>
      <c r="P395" s="48"/>
      <c r="Q395" s="24">
        <f>N395-N395*P395</f>
        <v>92.5</v>
      </c>
      <c r="R395" s="25">
        <f>Q395*D395</f>
        <v>11100</v>
      </c>
    </row>
    <row r="396" spans="2:19" ht="38.25" x14ac:dyDescent="0.2">
      <c r="B396" s="62"/>
      <c r="C396" s="55">
        <v>2</v>
      </c>
      <c r="D396" s="55" t="s">
        <v>592</v>
      </c>
      <c r="E396" s="55" t="s">
        <v>370</v>
      </c>
      <c r="F396" s="21" t="s">
        <v>4</v>
      </c>
      <c r="G396" s="26">
        <v>0.1</v>
      </c>
      <c r="H396" s="21" t="s">
        <v>4</v>
      </c>
      <c r="I396" s="26">
        <v>0.1</v>
      </c>
      <c r="J396" s="21"/>
      <c r="K396" s="26"/>
      <c r="L396" s="26"/>
      <c r="M396" s="26"/>
      <c r="N396" s="21" t="s">
        <v>4</v>
      </c>
      <c r="O396" s="23">
        <f>(G396+I396)/2</f>
        <v>0.1</v>
      </c>
      <c r="P396" s="46"/>
      <c r="Q396" s="45" t="s">
        <v>4</v>
      </c>
      <c r="R396" s="25">
        <v>10000</v>
      </c>
      <c r="S396" s="18" t="str">
        <f t="shared" si="5"/>
        <v>% ABAIXO DO MINIMO</v>
      </c>
    </row>
    <row r="397" spans="2:19" ht="38.25" x14ac:dyDescent="0.2">
      <c r="B397" s="62"/>
      <c r="C397" s="55">
        <v>3</v>
      </c>
      <c r="D397" s="55" t="s">
        <v>592</v>
      </c>
      <c r="E397" s="55" t="s">
        <v>371</v>
      </c>
      <c r="F397" s="21" t="s">
        <v>4</v>
      </c>
      <c r="G397" s="26">
        <v>0.1</v>
      </c>
      <c r="H397" s="21" t="s">
        <v>4</v>
      </c>
      <c r="I397" s="26">
        <v>0.1</v>
      </c>
      <c r="J397" s="21"/>
      <c r="K397" s="26"/>
      <c r="L397" s="26"/>
      <c r="M397" s="26"/>
      <c r="N397" s="21" t="s">
        <v>4</v>
      </c>
      <c r="O397" s="23">
        <f>(G397+I397)/2</f>
        <v>0.1</v>
      </c>
      <c r="P397" s="46"/>
      <c r="Q397" s="45" t="s">
        <v>4</v>
      </c>
      <c r="R397" s="25">
        <v>8000</v>
      </c>
      <c r="S397" s="18" t="str">
        <f t="shared" si="5"/>
        <v>% ABAIXO DO MINIMO</v>
      </c>
    </row>
    <row r="398" spans="2:19" ht="38.25" x14ac:dyDescent="0.2">
      <c r="B398" s="62"/>
      <c r="C398" s="55">
        <v>4</v>
      </c>
      <c r="D398" s="55" t="s">
        <v>592</v>
      </c>
      <c r="E398" s="55" t="s">
        <v>372</v>
      </c>
      <c r="F398" s="21" t="s">
        <v>4</v>
      </c>
      <c r="G398" s="26">
        <v>0.04</v>
      </c>
      <c r="H398" s="21" t="s">
        <v>4</v>
      </c>
      <c r="I398" s="26">
        <v>0.05</v>
      </c>
      <c r="J398" s="21"/>
      <c r="K398" s="26"/>
      <c r="L398" s="26"/>
      <c r="M398" s="26"/>
      <c r="N398" s="21" t="s">
        <v>4</v>
      </c>
      <c r="O398" s="23">
        <f>(G398+I398)/2</f>
        <v>0.05</v>
      </c>
      <c r="P398" s="46"/>
      <c r="Q398" s="45" t="s">
        <v>4</v>
      </c>
      <c r="R398" s="25">
        <v>8000</v>
      </c>
      <c r="S398" s="18" t="str">
        <f t="shared" si="5"/>
        <v>% ABAIXO DO MINIMO</v>
      </c>
    </row>
    <row r="399" spans="2:19" x14ac:dyDescent="0.2">
      <c r="B399" s="28"/>
      <c r="C399" s="58" t="s">
        <v>519</v>
      </c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60"/>
      <c r="P399" s="54"/>
      <c r="Q399" s="54"/>
      <c r="R399" s="25">
        <f>SUM(R395:R398)</f>
        <v>37100</v>
      </c>
    </row>
    <row r="400" spans="2:19" x14ac:dyDescent="0.2">
      <c r="B400" s="3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29"/>
    </row>
    <row r="401" spans="2:19" x14ac:dyDescent="0.2">
      <c r="C401" s="36"/>
      <c r="D401" s="36"/>
      <c r="E401" s="37" t="s">
        <v>584</v>
      </c>
      <c r="O401" s="42" t="s">
        <v>589</v>
      </c>
      <c r="P401" s="42" t="s">
        <v>590</v>
      </c>
    </row>
    <row r="402" spans="2:19" x14ac:dyDescent="0.2">
      <c r="B402" s="36"/>
      <c r="C402" s="36"/>
      <c r="D402" s="36"/>
      <c r="E402" s="37" t="s">
        <v>585</v>
      </c>
      <c r="O402" s="38">
        <f>SUM(P396+P397+P398)/3</f>
        <v>0</v>
      </c>
      <c r="P402" s="38">
        <f>P395</f>
        <v>0</v>
      </c>
    </row>
    <row r="403" spans="2:19" x14ac:dyDescent="0.2">
      <c r="B403" s="36"/>
      <c r="C403" s="36"/>
      <c r="D403" s="36"/>
      <c r="E403" s="37" t="s">
        <v>586</v>
      </c>
      <c r="O403" s="43" t="s">
        <v>588</v>
      </c>
      <c r="P403" s="44">
        <f>0.6*O402+0.4*P402</f>
        <v>0</v>
      </c>
    </row>
    <row r="404" spans="2:19" x14ac:dyDescent="0.2">
      <c r="B404" s="36"/>
      <c r="C404" s="36"/>
      <c r="D404" s="36"/>
      <c r="E404" s="37" t="s">
        <v>587</v>
      </c>
    </row>
    <row r="405" spans="2:19" x14ac:dyDescent="0.2">
      <c r="B405" s="36"/>
      <c r="C405" s="36"/>
      <c r="D405" s="36"/>
      <c r="E405" s="50"/>
    </row>
    <row r="406" spans="2:19" x14ac:dyDescent="0.2">
      <c r="B406" s="36"/>
      <c r="C406" s="36"/>
      <c r="D406" s="36"/>
      <c r="E406" s="50"/>
    </row>
    <row r="407" spans="2:19" x14ac:dyDescent="0.2">
      <c r="B407" s="36"/>
      <c r="C407" s="36"/>
      <c r="D407" s="36"/>
      <c r="E407" s="36"/>
    </row>
    <row r="409" spans="2:19" ht="15" customHeight="1" x14ac:dyDescent="0.2">
      <c r="B409" s="61" t="s">
        <v>412</v>
      </c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</row>
    <row r="410" spans="2:19" ht="63.75" x14ac:dyDescent="0.2">
      <c r="B410" s="55" t="s">
        <v>0</v>
      </c>
      <c r="C410" s="55" t="s">
        <v>1</v>
      </c>
      <c r="D410" s="55" t="s">
        <v>591</v>
      </c>
      <c r="E410" s="55" t="s">
        <v>2</v>
      </c>
      <c r="F410" s="55" t="s">
        <v>8</v>
      </c>
      <c r="G410" s="55" t="s">
        <v>9</v>
      </c>
      <c r="H410" s="55" t="s">
        <v>8</v>
      </c>
      <c r="I410" s="55" t="s">
        <v>9</v>
      </c>
      <c r="J410" s="55"/>
      <c r="K410" s="55"/>
      <c r="L410" s="55"/>
      <c r="M410" s="55"/>
      <c r="N410" s="55" t="s">
        <v>8</v>
      </c>
      <c r="O410" s="55" t="s">
        <v>579</v>
      </c>
      <c r="P410" s="47" t="s">
        <v>581</v>
      </c>
      <c r="Q410" s="55" t="s">
        <v>583</v>
      </c>
      <c r="R410" s="19" t="s">
        <v>491</v>
      </c>
    </row>
    <row r="411" spans="2:19" ht="38.25" x14ac:dyDescent="0.2">
      <c r="B411" s="62">
        <v>29</v>
      </c>
      <c r="C411" s="55">
        <v>1</v>
      </c>
      <c r="D411" s="55">
        <v>120</v>
      </c>
      <c r="E411" s="55" t="s">
        <v>388</v>
      </c>
      <c r="F411" s="20">
        <v>95</v>
      </c>
      <c r="G411" s="21" t="s">
        <v>4</v>
      </c>
      <c r="H411" s="20">
        <v>90</v>
      </c>
      <c r="I411" s="21" t="s">
        <v>4</v>
      </c>
      <c r="J411" s="20"/>
      <c r="K411" s="21"/>
      <c r="L411" s="21"/>
      <c r="M411" s="21"/>
      <c r="N411" s="27">
        <f>(F411+H411)/2</f>
        <v>92.5</v>
      </c>
      <c r="O411" s="21" t="s">
        <v>580</v>
      </c>
      <c r="P411" s="48"/>
      <c r="Q411" s="24">
        <f>N411-N411*P411</f>
        <v>92.5</v>
      </c>
      <c r="R411" s="25">
        <f>Q411*D411</f>
        <v>11100</v>
      </c>
    </row>
    <row r="412" spans="2:19" ht="38.25" x14ac:dyDescent="0.2">
      <c r="B412" s="62"/>
      <c r="C412" s="55">
        <v>2</v>
      </c>
      <c r="D412" s="55" t="s">
        <v>592</v>
      </c>
      <c r="E412" s="55" t="s">
        <v>389</v>
      </c>
      <c r="F412" s="21" t="s">
        <v>4</v>
      </c>
      <c r="G412" s="26">
        <v>0.1</v>
      </c>
      <c r="H412" s="21" t="s">
        <v>4</v>
      </c>
      <c r="I412" s="26">
        <v>0.1</v>
      </c>
      <c r="J412" s="21"/>
      <c r="K412" s="26"/>
      <c r="L412" s="26"/>
      <c r="M412" s="26"/>
      <c r="N412" s="21" t="s">
        <v>4</v>
      </c>
      <c r="O412" s="23">
        <f>(G412+I412)/2</f>
        <v>0.1</v>
      </c>
      <c r="P412" s="46"/>
      <c r="Q412" s="45" t="s">
        <v>4</v>
      </c>
      <c r="R412" s="25">
        <v>10000</v>
      </c>
      <c r="S412" s="18" t="str">
        <f t="shared" ref="S412:S467" si="6">IF(P412&gt;=O412,"CORRETO","% ABAIXO DO MINIMO")</f>
        <v>% ABAIXO DO MINIMO</v>
      </c>
    </row>
    <row r="413" spans="2:19" ht="38.25" x14ac:dyDescent="0.2">
      <c r="B413" s="62"/>
      <c r="C413" s="55">
        <v>3</v>
      </c>
      <c r="D413" s="55" t="s">
        <v>592</v>
      </c>
      <c r="E413" s="55" t="s">
        <v>390</v>
      </c>
      <c r="F413" s="21" t="s">
        <v>4</v>
      </c>
      <c r="G413" s="26">
        <v>0.1</v>
      </c>
      <c r="H413" s="21" t="s">
        <v>4</v>
      </c>
      <c r="I413" s="26">
        <v>0.1</v>
      </c>
      <c r="J413" s="21"/>
      <c r="K413" s="26"/>
      <c r="L413" s="26"/>
      <c r="M413" s="26"/>
      <c r="N413" s="21" t="s">
        <v>4</v>
      </c>
      <c r="O413" s="23">
        <f>(G413+I413)/2</f>
        <v>0.1</v>
      </c>
      <c r="P413" s="46"/>
      <c r="Q413" s="45" t="s">
        <v>4</v>
      </c>
      <c r="R413" s="25">
        <v>7000</v>
      </c>
      <c r="S413" s="18" t="str">
        <f t="shared" si="6"/>
        <v>% ABAIXO DO MINIMO</v>
      </c>
    </row>
    <row r="414" spans="2:19" ht="38.25" x14ac:dyDescent="0.2">
      <c r="B414" s="62"/>
      <c r="C414" s="55">
        <v>4</v>
      </c>
      <c r="D414" s="55" t="s">
        <v>592</v>
      </c>
      <c r="E414" s="55" t="s">
        <v>391</v>
      </c>
      <c r="F414" s="21" t="s">
        <v>4</v>
      </c>
      <c r="G414" s="26">
        <v>0.03</v>
      </c>
      <c r="H414" s="21" t="s">
        <v>4</v>
      </c>
      <c r="I414" s="26">
        <v>0.05</v>
      </c>
      <c r="J414" s="21"/>
      <c r="K414" s="26"/>
      <c r="L414" s="26"/>
      <c r="M414" s="26"/>
      <c r="N414" s="21" t="s">
        <v>4</v>
      </c>
      <c r="O414" s="23">
        <f>(G414+I414)/2</f>
        <v>0.04</v>
      </c>
      <c r="P414" s="46"/>
      <c r="Q414" s="45" t="s">
        <v>4</v>
      </c>
      <c r="R414" s="25">
        <v>8000</v>
      </c>
      <c r="S414" s="18" t="str">
        <f t="shared" si="6"/>
        <v>% ABAIXO DO MINIMO</v>
      </c>
    </row>
    <row r="415" spans="2:19" x14ac:dyDescent="0.2">
      <c r="B415" s="28"/>
      <c r="C415" s="58" t="s">
        <v>520</v>
      </c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60"/>
      <c r="P415" s="54"/>
      <c r="Q415" s="54"/>
      <c r="R415" s="25">
        <f>SUM(R411:R414)</f>
        <v>36100</v>
      </c>
    </row>
    <row r="416" spans="2:19" x14ac:dyDescent="0.2">
      <c r="B416" s="3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29"/>
    </row>
    <row r="417" spans="2:19" x14ac:dyDescent="0.2">
      <c r="C417" s="36"/>
      <c r="D417" s="36"/>
      <c r="E417" s="37" t="s">
        <v>584</v>
      </c>
      <c r="O417" s="42" t="s">
        <v>589</v>
      </c>
      <c r="P417" s="42" t="s">
        <v>590</v>
      </c>
    </row>
    <row r="418" spans="2:19" x14ac:dyDescent="0.2">
      <c r="B418" s="36"/>
      <c r="C418" s="36"/>
      <c r="D418" s="36"/>
      <c r="E418" s="37" t="s">
        <v>585</v>
      </c>
      <c r="O418" s="38">
        <f>SUM(P412+P413+P414)/3</f>
        <v>0</v>
      </c>
      <c r="P418" s="38">
        <f>P411</f>
        <v>0</v>
      </c>
    </row>
    <row r="419" spans="2:19" x14ac:dyDescent="0.2">
      <c r="B419" s="36"/>
      <c r="C419" s="36"/>
      <c r="D419" s="36"/>
      <c r="E419" s="37" t="s">
        <v>586</v>
      </c>
      <c r="O419" s="43" t="s">
        <v>588</v>
      </c>
      <c r="P419" s="44">
        <f>0.6*O418+0.4*P418</f>
        <v>0</v>
      </c>
    </row>
    <row r="420" spans="2:19" x14ac:dyDescent="0.2">
      <c r="B420" s="36"/>
      <c r="C420" s="36"/>
      <c r="D420" s="36"/>
      <c r="E420" s="37" t="s">
        <v>587</v>
      </c>
    </row>
    <row r="421" spans="2:19" x14ac:dyDescent="0.2">
      <c r="B421" s="36"/>
      <c r="C421" s="36"/>
      <c r="D421" s="36"/>
      <c r="E421" s="36"/>
    </row>
    <row r="423" spans="2:19" ht="15" customHeight="1" x14ac:dyDescent="0.2">
      <c r="B423" s="61" t="s">
        <v>413</v>
      </c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</row>
    <row r="424" spans="2:19" ht="63.75" x14ac:dyDescent="0.2">
      <c r="B424" s="55" t="s">
        <v>0</v>
      </c>
      <c r="C424" s="55" t="s">
        <v>1</v>
      </c>
      <c r="D424" s="55" t="s">
        <v>591</v>
      </c>
      <c r="E424" s="55" t="s">
        <v>2</v>
      </c>
      <c r="F424" s="55" t="s">
        <v>8</v>
      </c>
      <c r="G424" s="55" t="s">
        <v>9</v>
      </c>
      <c r="H424" s="55" t="s">
        <v>8</v>
      </c>
      <c r="I424" s="55" t="s">
        <v>9</v>
      </c>
      <c r="J424" s="55"/>
      <c r="K424" s="55"/>
      <c r="L424" s="55"/>
      <c r="M424" s="55"/>
      <c r="N424" s="55" t="s">
        <v>8</v>
      </c>
      <c r="O424" s="55" t="s">
        <v>579</v>
      </c>
      <c r="P424" s="47" t="s">
        <v>581</v>
      </c>
      <c r="Q424" s="55" t="s">
        <v>583</v>
      </c>
      <c r="R424" s="19" t="s">
        <v>491</v>
      </c>
    </row>
    <row r="425" spans="2:19" ht="38.25" x14ac:dyDescent="0.2">
      <c r="B425" s="62">
        <v>30</v>
      </c>
      <c r="C425" s="55">
        <v>1</v>
      </c>
      <c r="D425" s="55">
        <v>100</v>
      </c>
      <c r="E425" s="55" t="s">
        <v>414</v>
      </c>
      <c r="F425" s="20">
        <v>120</v>
      </c>
      <c r="G425" s="21" t="s">
        <v>4</v>
      </c>
      <c r="H425" s="20">
        <v>100</v>
      </c>
      <c r="I425" s="21" t="s">
        <v>4</v>
      </c>
      <c r="J425" s="20"/>
      <c r="K425" s="21"/>
      <c r="L425" s="21"/>
      <c r="M425" s="21"/>
      <c r="N425" s="27">
        <f>(F425+H425)/2</f>
        <v>110</v>
      </c>
      <c r="O425" s="21" t="s">
        <v>580</v>
      </c>
      <c r="P425" s="48"/>
      <c r="Q425" s="24">
        <f>N425-N425*P425</f>
        <v>110</v>
      </c>
      <c r="R425" s="25">
        <f>Q425*D425</f>
        <v>11000</v>
      </c>
    </row>
    <row r="426" spans="2:19" ht="38.25" x14ac:dyDescent="0.2">
      <c r="B426" s="62"/>
      <c r="C426" s="55">
        <v>2</v>
      </c>
      <c r="D426" s="55" t="s">
        <v>592</v>
      </c>
      <c r="E426" s="55" t="s">
        <v>415</v>
      </c>
      <c r="F426" s="21" t="s">
        <v>4</v>
      </c>
      <c r="G426" s="26">
        <v>0.1</v>
      </c>
      <c r="H426" s="21" t="s">
        <v>4</v>
      </c>
      <c r="I426" s="26">
        <v>0.1</v>
      </c>
      <c r="J426" s="21"/>
      <c r="K426" s="26"/>
      <c r="L426" s="26"/>
      <c r="M426" s="26"/>
      <c r="N426" s="21" t="s">
        <v>4</v>
      </c>
      <c r="O426" s="23">
        <f>(G426+I426)/2</f>
        <v>0.1</v>
      </c>
      <c r="P426" s="46"/>
      <c r="Q426" s="45" t="s">
        <v>4</v>
      </c>
      <c r="R426" s="25">
        <v>10000</v>
      </c>
      <c r="S426" s="18" t="str">
        <f t="shared" si="6"/>
        <v>% ABAIXO DO MINIMO</v>
      </c>
    </row>
    <row r="427" spans="2:19" ht="38.25" x14ac:dyDescent="0.2">
      <c r="B427" s="62"/>
      <c r="C427" s="55">
        <v>3</v>
      </c>
      <c r="D427" s="55" t="s">
        <v>592</v>
      </c>
      <c r="E427" s="55" t="s">
        <v>416</v>
      </c>
      <c r="F427" s="21" t="s">
        <v>4</v>
      </c>
      <c r="G427" s="26">
        <v>0.1</v>
      </c>
      <c r="H427" s="21" t="s">
        <v>4</v>
      </c>
      <c r="I427" s="26">
        <v>0.1</v>
      </c>
      <c r="J427" s="21"/>
      <c r="K427" s="26"/>
      <c r="L427" s="26"/>
      <c r="M427" s="26"/>
      <c r="N427" s="21" t="s">
        <v>4</v>
      </c>
      <c r="O427" s="23">
        <f>(G427+I427)/2</f>
        <v>0.1</v>
      </c>
      <c r="P427" s="46"/>
      <c r="Q427" s="45" t="s">
        <v>4</v>
      </c>
      <c r="R427" s="25">
        <v>10000</v>
      </c>
      <c r="S427" s="18" t="str">
        <f t="shared" si="6"/>
        <v>% ABAIXO DO MINIMO</v>
      </c>
    </row>
    <row r="428" spans="2:19" ht="38.25" x14ac:dyDescent="0.2">
      <c r="B428" s="62"/>
      <c r="C428" s="55">
        <v>4</v>
      </c>
      <c r="D428" s="55" t="s">
        <v>592</v>
      </c>
      <c r="E428" s="55" t="s">
        <v>417</v>
      </c>
      <c r="F428" s="21" t="s">
        <v>4</v>
      </c>
      <c r="G428" s="26">
        <v>0.03</v>
      </c>
      <c r="H428" s="21" t="s">
        <v>4</v>
      </c>
      <c r="I428" s="26">
        <v>0.05</v>
      </c>
      <c r="J428" s="21"/>
      <c r="K428" s="26"/>
      <c r="L428" s="26"/>
      <c r="M428" s="26"/>
      <c r="N428" s="21" t="s">
        <v>4</v>
      </c>
      <c r="O428" s="23">
        <f>(G428+I428)/2</f>
        <v>0.04</v>
      </c>
      <c r="P428" s="46"/>
      <c r="Q428" s="45" t="s">
        <v>4</v>
      </c>
      <c r="R428" s="25">
        <v>10000</v>
      </c>
      <c r="S428" s="18" t="str">
        <f t="shared" si="6"/>
        <v>% ABAIXO DO MINIMO</v>
      </c>
    </row>
    <row r="429" spans="2:19" x14ac:dyDescent="0.2">
      <c r="B429" s="28"/>
      <c r="C429" s="58" t="s">
        <v>521</v>
      </c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60"/>
      <c r="P429" s="54"/>
      <c r="Q429" s="54"/>
      <c r="R429" s="25">
        <f>SUM(R425:R428)</f>
        <v>41000</v>
      </c>
    </row>
    <row r="430" spans="2:19" x14ac:dyDescent="0.2">
      <c r="B430" s="3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29"/>
    </row>
    <row r="431" spans="2:19" x14ac:dyDescent="0.2">
      <c r="C431" s="36"/>
      <c r="D431" s="36"/>
      <c r="E431" s="37" t="s">
        <v>584</v>
      </c>
      <c r="O431" s="42" t="s">
        <v>589</v>
      </c>
      <c r="P431" s="42" t="s">
        <v>590</v>
      </c>
    </row>
    <row r="432" spans="2:19" x14ac:dyDescent="0.2">
      <c r="B432" s="36"/>
      <c r="C432" s="36"/>
      <c r="D432" s="36"/>
      <c r="E432" s="37" t="s">
        <v>585</v>
      </c>
      <c r="O432" s="38">
        <f>SUM(P426+P427+P428)/3</f>
        <v>0</v>
      </c>
      <c r="P432" s="38">
        <f>P425</f>
        <v>0</v>
      </c>
    </row>
    <row r="433" spans="2:19" x14ac:dyDescent="0.2">
      <c r="B433" s="36"/>
      <c r="C433" s="36"/>
      <c r="D433" s="36"/>
      <c r="E433" s="37" t="s">
        <v>586</v>
      </c>
      <c r="O433" s="43" t="s">
        <v>588</v>
      </c>
      <c r="P433" s="44">
        <f>0.6*O432+0.4*P432</f>
        <v>0</v>
      </c>
    </row>
    <row r="434" spans="2:19" x14ac:dyDescent="0.2">
      <c r="B434" s="36"/>
      <c r="C434" s="36"/>
      <c r="D434" s="36"/>
      <c r="E434" s="37" t="s">
        <v>587</v>
      </c>
    </row>
    <row r="435" spans="2:19" x14ac:dyDescent="0.2">
      <c r="B435" s="36"/>
      <c r="C435" s="36"/>
      <c r="D435" s="36"/>
      <c r="E435" s="36"/>
    </row>
    <row r="436" spans="2:19" ht="12.75" customHeight="1" x14ac:dyDescent="0.2">
      <c r="B436" s="61" t="s">
        <v>418</v>
      </c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</row>
    <row r="437" spans="2:19" ht="63.75" x14ac:dyDescent="0.2">
      <c r="B437" s="55" t="s">
        <v>0</v>
      </c>
      <c r="C437" s="55" t="s">
        <v>1</v>
      </c>
      <c r="D437" s="55" t="s">
        <v>591</v>
      </c>
      <c r="E437" s="55" t="s">
        <v>2</v>
      </c>
      <c r="F437" s="55" t="s">
        <v>8</v>
      </c>
      <c r="G437" s="55" t="s">
        <v>9</v>
      </c>
      <c r="H437" s="55" t="s">
        <v>8</v>
      </c>
      <c r="I437" s="55" t="s">
        <v>9</v>
      </c>
      <c r="J437" s="55"/>
      <c r="K437" s="55"/>
      <c r="L437" s="55"/>
      <c r="M437" s="55"/>
      <c r="N437" s="55" t="s">
        <v>8</v>
      </c>
      <c r="O437" s="55" t="s">
        <v>579</v>
      </c>
      <c r="P437" s="47" t="s">
        <v>581</v>
      </c>
      <c r="Q437" s="55" t="s">
        <v>583</v>
      </c>
      <c r="R437" s="19" t="s">
        <v>491</v>
      </c>
    </row>
    <row r="438" spans="2:19" ht="38.25" x14ac:dyDescent="0.2">
      <c r="B438" s="62">
        <v>31</v>
      </c>
      <c r="C438" s="55">
        <v>1</v>
      </c>
      <c r="D438" s="55">
        <v>140</v>
      </c>
      <c r="E438" s="55" t="s">
        <v>419</v>
      </c>
      <c r="F438" s="20">
        <v>120</v>
      </c>
      <c r="G438" s="21" t="s">
        <v>4</v>
      </c>
      <c r="H438" s="20">
        <v>100</v>
      </c>
      <c r="I438" s="21" t="s">
        <v>4</v>
      </c>
      <c r="J438" s="20"/>
      <c r="K438" s="21"/>
      <c r="L438" s="21"/>
      <c r="M438" s="21"/>
      <c r="N438" s="27">
        <f>(F438+H438)/2</f>
        <v>110</v>
      </c>
      <c r="O438" s="21" t="s">
        <v>580</v>
      </c>
      <c r="P438" s="48"/>
      <c r="Q438" s="24">
        <f>N438-N438*P438</f>
        <v>110</v>
      </c>
      <c r="R438" s="25">
        <f>Q438*D438</f>
        <v>15400</v>
      </c>
    </row>
    <row r="439" spans="2:19" ht="38.25" x14ac:dyDescent="0.2">
      <c r="B439" s="62"/>
      <c r="C439" s="55">
        <v>2</v>
      </c>
      <c r="D439" s="55" t="s">
        <v>592</v>
      </c>
      <c r="E439" s="55" t="s">
        <v>420</v>
      </c>
      <c r="F439" s="21" t="s">
        <v>4</v>
      </c>
      <c r="G439" s="26">
        <v>0.1</v>
      </c>
      <c r="H439" s="21" t="s">
        <v>4</v>
      </c>
      <c r="I439" s="26">
        <v>0.1</v>
      </c>
      <c r="J439" s="21"/>
      <c r="K439" s="26"/>
      <c r="L439" s="26"/>
      <c r="M439" s="26"/>
      <c r="N439" s="21" t="s">
        <v>4</v>
      </c>
      <c r="O439" s="23">
        <f>(G439+I439)/2</f>
        <v>0.1</v>
      </c>
      <c r="P439" s="46"/>
      <c r="Q439" s="45" t="s">
        <v>4</v>
      </c>
      <c r="R439" s="25">
        <v>10000</v>
      </c>
      <c r="S439" s="18" t="str">
        <f t="shared" si="6"/>
        <v>% ABAIXO DO MINIMO</v>
      </c>
    </row>
    <row r="440" spans="2:19" ht="38.25" x14ac:dyDescent="0.2">
      <c r="B440" s="62"/>
      <c r="C440" s="55">
        <v>3</v>
      </c>
      <c r="D440" s="55" t="s">
        <v>592</v>
      </c>
      <c r="E440" s="55" t="s">
        <v>421</v>
      </c>
      <c r="F440" s="21" t="s">
        <v>4</v>
      </c>
      <c r="G440" s="26">
        <v>0.1</v>
      </c>
      <c r="H440" s="21" t="s">
        <v>4</v>
      </c>
      <c r="I440" s="26">
        <v>0.1</v>
      </c>
      <c r="J440" s="21"/>
      <c r="K440" s="26"/>
      <c r="L440" s="26"/>
      <c r="M440" s="26"/>
      <c r="N440" s="21" t="s">
        <v>4</v>
      </c>
      <c r="O440" s="23">
        <f>(G440+I440)/2</f>
        <v>0.1</v>
      </c>
      <c r="P440" s="46"/>
      <c r="Q440" s="45" t="s">
        <v>4</v>
      </c>
      <c r="R440" s="25">
        <v>8000</v>
      </c>
      <c r="S440" s="18" t="str">
        <f t="shared" si="6"/>
        <v>% ABAIXO DO MINIMO</v>
      </c>
    </row>
    <row r="441" spans="2:19" ht="38.25" x14ac:dyDescent="0.2">
      <c r="B441" s="62"/>
      <c r="C441" s="55">
        <v>4</v>
      </c>
      <c r="D441" s="55" t="s">
        <v>592</v>
      </c>
      <c r="E441" s="55" t="s">
        <v>422</v>
      </c>
      <c r="F441" s="21" t="s">
        <v>4</v>
      </c>
      <c r="G441" s="26">
        <v>0.03</v>
      </c>
      <c r="H441" s="21" t="s">
        <v>4</v>
      </c>
      <c r="I441" s="26">
        <v>0.05</v>
      </c>
      <c r="J441" s="21"/>
      <c r="K441" s="26"/>
      <c r="L441" s="26"/>
      <c r="M441" s="26"/>
      <c r="N441" s="21" t="s">
        <v>4</v>
      </c>
      <c r="O441" s="23">
        <f>(G441+I441)/2</f>
        <v>0.04</v>
      </c>
      <c r="P441" s="46"/>
      <c r="Q441" s="45" t="s">
        <v>4</v>
      </c>
      <c r="R441" s="25">
        <v>8000</v>
      </c>
      <c r="S441" s="18" t="str">
        <f t="shared" si="6"/>
        <v>% ABAIXO DO MINIMO</v>
      </c>
    </row>
    <row r="442" spans="2:19" x14ac:dyDescent="0.2">
      <c r="B442" s="28"/>
      <c r="C442" s="58" t="s">
        <v>522</v>
      </c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60"/>
      <c r="P442" s="54"/>
      <c r="Q442" s="54"/>
      <c r="R442" s="25">
        <f>SUM(R438:R441)</f>
        <v>41400</v>
      </c>
    </row>
    <row r="443" spans="2:19" x14ac:dyDescent="0.2">
      <c r="B443" s="3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29"/>
    </row>
    <row r="444" spans="2:19" x14ac:dyDescent="0.2">
      <c r="C444" s="36"/>
      <c r="D444" s="36"/>
      <c r="E444" s="37" t="s">
        <v>584</v>
      </c>
      <c r="O444" s="42" t="s">
        <v>589</v>
      </c>
      <c r="P444" s="42" t="s">
        <v>590</v>
      </c>
    </row>
    <row r="445" spans="2:19" x14ac:dyDescent="0.2">
      <c r="B445" s="36"/>
      <c r="C445" s="36"/>
      <c r="D445" s="36"/>
      <c r="E445" s="37" t="s">
        <v>585</v>
      </c>
      <c r="O445" s="38">
        <f>SUM(P439+P440+P441)/3</f>
        <v>0</v>
      </c>
      <c r="P445" s="38">
        <f>P438</f>
        <v>0</v>
      </c>
    </row>
    <row r="446" spans="2:19" x14ac:dyDescent="0.2">
      <c r="B446" s="36"/>
      <c r="C446" s="36"/>
      <c r="D446" s="36"/>
      <c r="E446" s="37" t="s">
        <v>586</v>
      </c>
      <c r="O446" s="43" t="s">
        <v>588</v>
      </c>
      <c r="P446" s="44">
        <f>0.6*O445+0.4*P445</f>
        <v>0</v>
      </c>
    </row>
    <row r="447" spans="2:19" x14ac:dyDescent="0.2">
      <c r="B447" s="36"/>
      <c r="C447" s="36"/>
      <c r="D447" s="36"/>
      <c r="E447" s="37" t="s">
        <v>587</v>
      </c>
    </row>
    <row r="448" spans="2:19" x14ac:dyDescent="0.2">
      <c r="B448" s="36"/>
      <c r="C448" s="36"/>
      <c r="D448" s="36"/>
      <c r="E448" s="36"/>
    </row>
    <row r="450" spans="2:19" ht="15" customHeight="1" x14ac:dyDescent="0.2">
      <c r="B450" s="61" t="s">
        <v>423</v>
      </c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</row>
    <row r="451" spans="2:19" ht="63.75" x14ac:dyDescent="0.2">
      <c r="B451" s="55" t="s">
        <v>0</v>
      </c>
      <c r="C451" s="55" t="s">
        <v>1</v>
      </c>
      <c r="D451" s="55" t="s">
        <v>591</v>
      </c>
      <c r="E451" s="55" t="s">
        <v>2</v>
      </c>
      <c r="F451" s="55" t="s">
        <v>8</v>
      </c>
      <c r="G451" s="55" t="s">
        <v>9</v>
      </c>
      <c r="H451" s="55" t="s">
        <v>8</v>
      </c>
      <c r="I451" s="55" t="s">
        <v>9</v>
      </c>
      <c r="J451" s="55"/>
      <c r="K451" s="55"/>
      <c r="L451" s="55"/>
      <c r="M451" s="55"/>
      <c r="N451" s="55" t="s">
        <v>8</v>
      </c>
      <c r="O451" s="55" t="s">
        <v>579</v>
      </c>
      <c r="P451" s="47" t="s">
        <v>581</v>
      </c>
      <c r="Q451" s="55" t="s">
        <v>583</v>
      </c>
      <c r="R451" s="19" t="s">
        <v>491</v>
      </c>
    </row>
    <row r="452" spans="2:19" ht="38.25" x14ac:dyDescent="0.2">
      <c r="B452" s="62">
        <v>32</v>
      </c>
      <c r="C452" s="55">
        <v>1</v>
      </c>
      <c r="D452" s="55">
        <v>140</v>
      </c>
      <c r="E452" s="55" t="s">
        <v>424</v>
      </c>
      <c r="F452" s="20">
        <v>120</v>
      </c>
      <c r="G452" s="21" t="s">
        <v>4</v>
      </c>
      <c r="H452" s="20">
        <v>100</v>
      </c>
      <c r="I452" s="21" t="s">
        <v>4</v>
      </c>
      <c r="J452" s="20"/>
      <c r="K452" s="21"/>
      <c r="L452" s="21"/>
      <c r="M452" s="21"/>
      <c r="N452" s="27">
        <f>(F452+H452)/2</f>
        <v>110</v>
      </c>
      <c r="O452" s="21" t="s">
        <v>580</v>
      </c>
      <c r="P452" s="48"/>
      <c r="Q452" s="24">
        <f>N452-N452*P452</f>
        <v>110</v>
      </c>
      <c r="R452" s="25">
        <f>Q452*D452</f>
        <v>15400</v>
      </c>
    </row>
    <row r="453" spans="2:19" ht="38.25" x14ac:dyDescent="0.2">
      <c r="B453" s="62"/>
      <c r="C453" s="55">
        <v>2</v>
      </c>
      <c r="D453" s="55" t="s">
        <v>592</v>
      </c>
      <c r="E453" s="55" t="s">
        <v>425</v>
      </c>
      <c r="F453" s="21" t="s">
        <v>4</v>
      </c>
      <c r="G453" s="26">
        <v>0.1</v>
      </c>
      <c r="H453" s="21" t="s">
        <v>4</v>
      </c>
      <c r="I453" s="26">
        <v>0.1</v>
      </c>
      <c r="J453" s="21"/>
      <c r="K453" s="26"/>
      <c r="L453" s="26"/>
      <c r="M453" s="26"/>
      <c r="N453" s="21" t="s">
        <v>4</v>
      </c>
      <c r="O453" s="23">
        <f>(G453+I453)/2</f>
        <v>0.1</v>
      </c>
      <c r="P453" s="46"/>
      <c r="Q453" s="45" t="s">
        <v>4</v>
      </c>
      <c r="R453" s="25">
        <v>10000</v>
      </c>
      <c r="S453" s="18" t="str">
        <f t="shared" si="6"/>
        <v>% ABAIXO DO MINIMO</v>
      </c>
    </row>
    <row r="454" spans="2:19" ht="38.25" x14ac:dyDescent="0.2">
      <c r="B454" s="62"/>
      <c r="C454" s="55">
        <v>3</v>
      </c>
      <c r="D454" s="55" t="s">
        <v>592</v>
      </c>
      <c r="E454" s="55" t="s">
        <v>426</v>
      </c>
      <c r="F454" s="21" t="s">
        <v>4</v>
      </c>
      <c r="G454" s="26">
        <v>0.1</v>
      </c>
      <c r="H454" s="21" t="s">
        <v>4</v>
      </c>
      <c r="I454" s="26">
        <v>0.1</v>
      </c>
      <c r="J454" s="21"/>
      <c r="K454" s="26"/>
      <c r="L454" s="26"/>
      <c r="M454" s="26"/>
      <c r="N454" s="21" t="s">
        <v>4</v>
      </c>
      <c r="O454" s="23">
        <f>(G454+I454)/2</f>
        <v>0.1</v>
      </c>
      <c r="P454" s="46"/>
      <c r="Q454" s="45" t="s">
        <v>4</v>
      </c>
      <c r="R454" s="25">
        <v>8000</v>
      </c>
      <c r="S454" s="18" t="str">
        <f t="shared" si="6"/>
        <v>% ABAIXO DO MINIMO</v>
      </c>
    </row>
    <row r="455" spans="2:19" ht="38.25" x14ac:dyDescent="0.2">
      <c r="B455" s="62"/>
      <c r="C455" s="55">
        <v>4</v>
      </c>
      <c r="D455" s="55" t="s">
        <v>592</v>
      </c>
      <c r="E455" s="55" t="s">
        <v>427</v>
      </c>
      <c r="F455" s="21" t="s">
        <v>4</v>
      </c>
      <c r="G455" s="26">
        <v>0.03</v>
      </c>
      <c r="H455" s="21" t="s">
        <v>4</v>
      </c>
      <c r="I455" s="26">
        <v>0.05</v>
      </c>
      <c r="J455" s="21"/>
      <c r="K455" s="26"/>
      <c r="L455" s="26"/>
      <c r="M455" s="26"/>
      <c r="N455" s="21" t="s">
        <v>4</v>
      </c>
      <c r="O455" s="23">
        <f>(G455+I455)/2</f>
        <v>0.04</v>
      </c>
      <c r="P455" s="46"/>
      <c r="Q455" s="45" t="s">
        <v>4</v>
      </c>
      <c r="R455" s="25">
        <v>8000</v>
      </c>
      <c r="S455" s="18" t="str">
        <f t="shared" si="6"/>
        <v>% ABAIXO DO MINIMO</v>
      </c>
    </row>
    <row r="456" spans="2:19" x14ac:dyDescent="0.2">
      <c r="B456" s="28"/>
      <c r="C456" s="58" t="s">
        <v>523</v>
      </c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60"/>
      <c r="P456" s="54"/>
      <c r="Q456" s="54"/>
      <c r="R456" s="25">
        <f>SUM(R452:R455)</f>
        <v>41400</v>
      </c>
    </row>
    <row r="457" spans="2:19" x14ac:dyDescent="0.2">
      <c r="B457" s="3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29"/>
    </row>
    <row r="458" spans="2:19" x14ac:dyDescent="0.2">
      <c r="C458" s="36"/>
      <c r="D458" s="36"/>
      <c r="E458" s="37" t="s">
        <v>584</v>
      </c>
      <c r="O458" s="42" t="s">
        <v>589</v>
      </c>
      <c r="P458" s="42" t="s">
        <v>590</v>
      </c>
    </row>
    <row r="459" spans="2:19" x14ac:dyDescent="0.2">
      <c r="B459" s="36"/>
      <c r="C459" s="36"/>
      <c r="D459" s="36"/>
      <c r="E459" s="37" t="s">
        <v>585</v>
      </c>
      <c r="O459" s="38">
        <f>SUM(P453+P454+P455)/3</f>
        <v>0</v>
      </c>
      <c r="P459" s="38">
        <f>P452</f>
        <v>0</v>
      </c>
    </row>
    <row r="460" spans="2:19" x14ac:dyDescent="0.2">
      <c r="B460" s="36"/>
      <c r="C460" s="36"/>
      <c r="D460" s="36"/>
      <c r="E460" s="37" t="s">
        <v>586</v>
      </c>
      <c r="O460" s="43" t="s">
        <v>588</v>
      </c>
      <c r="P460" s="44">
        <f>0.6*O459+0.4*P459</f>
        <v>0</v>
      </c>
    </row>
    <row r="461" spans="2:19" x14ac:dyDescent="0.2">
      <c r="B461" s="36"/>
      <c r="C461" s="36"/>
      <c r="D461" s="36"/>
      <c r="E461" s="37" t="s">
        <v>587</v>
      </c>
    </row>
    <row r="462" spans="2:19" x14ac:dyDescent="0.2">
      <c r="B462" s="36"/>
      <c r="C462" s="36"/>
      <c r="D462" s="36"/>
      <c r="E462" s="36"/>
    </row>
    <row r="464" spans="2:19" ht="15" customHeight="1" x14ac:dyDescent="0.2">
      <c r="B464" s="61" t="s">
        <v>14</v>
      </c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</row>
    <row r="465" spans="2:19" ht="38.25" customHeight="1" x14ac:dyDescent="0.2">
      <c r="B465" s="55" t="s">
        <v>0</v>
      </c>
      <c r="C465" s="55" t="s">
        <v>1</v>
      </c>
      <c r="D465" s="55" t="s">
        <v>591</v>
      </c>
      <c r="E465" s="55" t="s">
        <v>2</v>
      </c>
      <c r="F465" s="55" t="s">
        <v>8</v>
      </c>
      <c r="G465" s="55" t="s">
        <v>9</v>
      </c>
      <c r="H465" s="55" t="s">
        <v>8</v>
      </c>
      <c r="I465" s="55" t="s">
        <v>9</v>
      </c>
      <c r="J465" s="55"/>
      <c r="K465" s="55"/>
      <c r="L465" s="55"/>
      <c r="M465" s="55"/>
      <c r="N465" s="55" t="s">
        <v>8</v>
      </c>
      <c r="O465" s="55" t="s">
        <v>579</v>
      </c>
      <c r="P465" s="47" t="s">
        <v>581</v>
      </c>
      <c r="Q465" s="55" t="s">
        <v>583</v>
      </c>
      <c r="R465" s="19" t="s">
        <v>491</v>
      </c>
    </row>
    <row r="466" spans="2:19" ht="38.25" x14ac:dyDescent="0.2">
      <c r="B466" s="62">
        <v>33</v>
      </c>
      <c r="C466" s="55">
        <v>1</v>
      </c>
      <c r="D466" s="55">
        <v>110</v>
      </c>
      <c r="E466" s="55" t="s">
        <v>428</v>
      </c>
      <c r="F466" s="20">
        <v>200</v>
      </c>
      <c r="G466" s="21" t="s">
        <v>4</v>
      </c>
      <c r="H466" s="20">
        <v>180</v>
      </c>
      <c r="I466" s="21" t="s">
        <v>4</v>
      </c>
      <c r="J466" s="20"/>
      <c r="K466" s="21"/>
      <c r="L466" s="21"/>
      <c r="M466" s="21"/>
      <c r="N466" s="27">
        <f>(F466+H466)/2</f>
        <v>190</v>
      </c>
      <c r="O466" s="21" t="s">
        <v>580</v>
      </c>
      <c r="P466" s="48"/>
      <c r="Q466" s="24">
        <f>N466-N466*P466</f>
        <v>190</v>
      </c>
      <c r="R466" s="25">
        <f>Q466*D466</f>
        <v>20900</v>
      </c>
    </row>
    <row r="467" spans="2:19" ht="25.5" x14ac:dyDescent="0.2">
      <c r="B467" s="62"/>
      <c r="C467" s="55">
        <v>2</v>
      </c>
      <c r="D467" s="55" t="s">
        <v>592</v>
      </c>
      <c r="E467" s="55" t="s">
        <v>429</v>
      </c>
      <c r="F467" s="21" t="s">
        <v>4</v>
      </c>
      <c r="G467" s="26">
        <v>0.1</v>
      </c>
      <c r="H467" s="21" t="s">
        <v>4</v>
      </c>
      <c r="I467" s="26">
        <v>0.1</v>
      </c>
      <c r="J467" s="21"/>
      <c r="K467" s="26"/>
      <c r="L467" s="26"/>
      <c r="M467" s="26"/>
      <c r="N467" s="21" t="s">
        <v>4</v>
      </c>
      <c r="O467" s="23">
        <f>(G467+I467)/2</f>
        <v>0.1</v>
      </c>
      <c r="P467" s="46"/>
      <c r="Q467" s="45" t="s">
        <v>4</v>
      </c>
      <c r="R467" s="25">
        <v>10000</v>
      </c>
      <c r="S467" s="18" t="str">
        <f t="shared" si="6"/>
        <v>% ABAIXO DO MINIMO</v>
      </c>
    </row>
    <row r="468" spans="2:19" ht="25.5" x14ac:dyDescent="0.2">
      <c r="B468" s="62"/>
      <c r="C468" s="55">
        <v>3</v>
      </c>
      <c r="D468" s="55" t="s">
        <v>592</v>
      </c>
      <c r="E468" s="55" t="s">
        <v>430</v>
      </c>
      <c r="F468" s="21" t="s">
        <v>4</v>
      </c>
      <c r="G468" s="26">
        <v>0.1</v>
      </c>
      <c r="H468" s="21" t="s">
        <v>4</v>
      </c>
      <c r="I468" s="26">
        <v>0.1</v>
      </c>
      <c r="J468" s="21"/>
      <c r="K468" s="26"/>
      <c r="L468" s="26"/>
      <c r="M468" s="26"/>
      <c r="N468" s="21" t="s">
        <v>4</v>
      </c>
      <c r="O468" s="23">
        <f>(G468+I468)/2</f>
        <v>0.1</v>
      </c>
      <c r="P468" s="46"/>
      <c r="Q468" s="45" t="s">
        <v>4</v>
      </c>
      <c r="R468" s="25">
        <v>8000</v>
      </c>
      <c r="S468" s="18" t="str">
        <f t="shared" ref="S468:S536" si="7">IF(P468&gt;=O468,"CORRETO","% ABAIXO DO MINIMO")</f>
        <v>% ABAIXO DO MINIMO</v>
      </c>
    </row>
    <row r="469" spans="2:19" ht="25.5" x14ac:dyDescent="0.2">
      <c r="B469" s="62"/>
      <c r="C469" s="55">
        <v>4</v>
      </c>
      <c r="D469" s="55" t="s">
        <v>592</v>
      </c>
      <c r="E469" s="55" t="s">
        <v>431</v>
      </c>
      <c r="F469" s="21" t="s">
        <v>4</v>
      </c>
      <c r="G469" s="26">
        <v>0.03</v>
      </c>
      <c r="H469" s="21" t="s">
        <v>4</v>
      </c>
      <c r="I469" s="26">
        <v>0.05</v>
      </c>
      <c r="J469" s="21"/>
      <c r="K469" s="26"/>
      <c r="L469" s="26"/>
      <c r="M469" s="26"/>
      <c r="N469" s="21" t="s">
        <v>4</v>
      </c>
      <c r="O469" s="23">
        <f>(G469+I469)/2</f>
        <v>0.04</v>
      </c>
      <c r="P469" s="46"/>
      <c r="Q469" s="45" t="s">
        <v>4</v>
      </c>
      <c r="R469" s="25">
        <v>8000</v>
      </c>
      <c r="S469" s="18" t="str">
        <f t="shared" si="7"/>
        <v>% ABAIXO DO MINIMO</v>
      </c>
    </row>
    <row r="470" spans="2:19" x14ac:dyDescent="0.2">
      <c r="B470" s="28"/>
      <c r="C470" s="58" t="s">
        <v>524</v>
      </c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60"/>
      <c r="P470" s="54"/>
      <c r="Q470" s="54"/>
      <c r="R470" s="25">
        <f>SUM(R466:R469)</f>
        <v>46900</v>
      </c>
    </row>
    <row r="471" spans="2:19" x14ac:dyDescent="0.2">
      <c r="B471" s="3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29"/>
    </row>
    <row r="472" spans="2:19" x14ac:dyDescent="0.2">
      <c r="C472" s="36"/>
      <c r="D472" s="36"/>
      <c r="E472" s="37" t="s">
        <v>584</v>
      </c>
      <c r="O472" s="42" t="s">
        <v>589</v>
      </c>
      <c r="P472" s="42" t="s">
        <v>590</v>
      </c>
    </row>
    <row r="473" spans="2:19" x14ac:dyDescent="0.2">
      <c r="B473" s="36"/>
      <c r="C473" s="36"/>
      <c r="D473" s="36"/>
      <c r="E473" s="37" t="s">
        <v>585</v>
      </c>
      <c r="O473" s="38">
        <f>SUM(P467+P468+P469)/3</f>
        <v>0</v>
      </c>
      <c r="P473" s="38">
        <f>P466</f>
        <v>0</v>
      </c>
    </row>
    <row r="474" spans="2:19" x14ac:dyDescent="0.2">
      <c r="B474" s="36"/>
      <c r="C474" s="36"/>
      <c r="D474" s="36"/>
      <c r="E474" s="37" t="s">
        <v>586</v>
      </c>
      <c r="O474" s="43" t="s">
        <v>588</v>
      </c>
      <c r="P474" s="44">
        <f>0.6*O473+0.4*P473</f>
        <v>0</v>
      </c>
    </row>
    <row r="475" spans="2:19" x14ac:dyDescent="0.2">
      <c r="B475" s="36"/>
      <c r="C475" s="36"/>
      <c r="D475" s="36"/>
      <c r="E475" s="37" t="s">
        <v>587</v>
      </c>
    </row>
    <row r="476" spans="2:19" x14ac:dyDescent="0.2">
      <c r="B476" s="36"/>
      <c r="C476" s="36"/>
      <c r="D476" s="36"/>
      <c r="E476" s="36"/>
    </row>
    <row r="478" spans="2:19" ht="15" customHeight="1" x14ac:dyDescent="0.2">
      <c r="B478" s="61" t="s">
        <v>432</v>
      </c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</row>
    <row r="479" spans="2:19" ht="63.75" x14ac:dyDescent="0.2">
      <c r="B479" s="55" t="s">
        <v>0</v>
      </c>
      <c r="C479" s="55" t="s">
        <v>1</v>
      </c>
      <c r="D479" s="55" t="s">
        <v>591</v>
      </c>
      <c r="E479" s="55" t="s">
        <v>2</v>
      </c>
      <c r="F479" s="55" t="s">
        <v>8</v>
      </c>
      <c r="G479" s="55" t="s">
        <v>9</v>
      </c>
      <c r="H479" s="55" t="s">
        <v>8</v>
      </c>
      <c r="I479" s="55" t="s">
        <v>9</v>
      </c>
      <c r="J479" s="55"/>
      <c r="K479" s="55"/>
      <c r="L479" s="55"/>
      <c r="M479" s="55"/>
      <c r="N479" s="55" t="s">
        <v>8</v>
      </c>
      <c r="O479" s="55" t="s">
        <v>579</v>
      </c>
      <c r="P479" s="47" t="s">
        <v>581</v>
      </c>
      <c r="Q479" s="55" t="s">
        <v>583</v>
      </c>
      <c r="R479" s="19" t="s">
        <v>491</v>
      </c>
    </row>
    <row r="480" spans="2:19" ht="38.25" x14ac:dyDescent="0.2">
      <c r="B480" s="62">
        <v>34</v>
      </c>
      <c r="C480" s="55">
        <v>1</v>
      </c>
      <c r="D480" s="55">
        <v>100</v>
      </c>
      <c r="E480" s="55" t="s">
        <v>433</v>
      </c>
      <c r="F480" s="20">
        <v>200</v>
      </c>
      <c r="G480" s="21" t="s">
        <v>4</v>
      </c>
      <c r="H480" s="20">
        <v>180</v>
      </c>
      <c r="I480" s="21" t="s">
        <v>4</v>
      </c>
      <c r="J480" s="20"/>
      <c r="K480" s="21"/>
      <c r="L480" s="21"/>
      <c r="M480" s="21"/>
      <c r="N480" s="27">
        <f>(F480+H480)/2</f>
        <v>190</v>
      </c>
      <c r="O480" s="21" t="s">
        <v>580</v>
      </c>
      <c r="P480" s="48"/>
      <c r="Q480" s="24">
        <f>N480-N480*P480</f>
        <v>190</v>
      </c>
      <c r="R480" s="25">
        <f>Q480*D480</f>
        <v>19000</v>
      </c>
    </row>
    <row r="481" spans="2:19" ht="38.25" x14ac:dyDescent="0.2">
      <c r="B481" s="62"/>
      <c r="C481" s="55">
        <v>2</v>
      </c>
      <c r="D481" s="55" t="s">
        <v>592</v>
      </c>
      <c r="E481" s="55" t="s">
        <v>434</v>
      </c>
      <c r="F481" s="21" t="s">
        <v>4</v>
      </c>
      <c r="G481" s="26">
        <v>0.1</v>
      </c>
      <c r="H481" s="21" t="s">
        <v>4</v>
      </c>
      <c r="I481" s="26">
        <v>0.1</v>
      </c>
      <c r="J481" s="21"/>
      <c r="K481" s="26"/>
      <c r="L481" s="26"/>
      <c r="M481" s="26"/>
      <c r="N481" s="21" t="s">
        <v>4</v>
      </c>
      <c r="O481" s="23">
        <f>(G481+I481)/2</f>
        <v>0.1</v>
      </c>
      <c r="P481" s="46"/>
      <c r="Q481" s="45" t="s">
        <v>4</v>
      </c>
      <c r="R481" s="25">
        <v>10000</v>
      </c>
      <c r="S481" s="18" t="str">
        <f t="shared" si="7"/>
        <v>% ABAIXO DO MINIMO</v>
      </c>
    </row>
    <row r="482" spans="2:19" ht="38.25" x14ac:dyDescent="0.2">
      <c r="B482" s="62"/>
      <c r="C482" s="55">
        <v>3</v>
      </c>
      <c r="D482" s="55" t="s">
        <v>592</v>
      </c>
      <c r="E482" s="55" t="s">
        <v>435</v>
      </c>
      <c r="F482" s="21" t="s">
        <v>4</v>
      </c>
      <c r="G482" s="26">
        <v>0.1</v>
      </c>
      <c r="H482" s="21" t="s">
        <v>4</v>
      </c>
      <c r="I482" s="26">
        <v>0.1</v>
      </c>
      <c r="J482" s="21"/>
      <c r="K482" s="26"/>
      <c r="L482" s="26"/>
      <c r="M482" s="26"/>
      <c r="N482" s="21" t="s">
        <v>4</v>
      </c>
      <c r="O482" s="23">
        <f>(G482+I482)/2</f>
        <v>0.1</v>
      </c>
      <c r="P482" s="46"/>
      <c r="Q482" s="45" t="s">
        <v>4</v>
      </c>
      <c r="R482" s="25">
        <v>7000</v>
      </c>
      <c r="S482" s="18" t="str">
        <f t="shared" si="7"/>
        <v>% ABAIXO DO MINIMO</v>
      </c>
    </row>
    <row r="483" spans="2:19" ht="38.25" x14ac:dyDescent="0.2">
      <c r="B483" s="62"/>
      <c r="C483" s="55">
        <v>4</v>
      </c>
      <c r="D483" s="55" t="s">
        <v>592</v>
      </c>
      <c r="E483" s="55" t="s">
        <v>436</v>
      </c>
      <c r="F483" s="21" t="s">
        <v>4</v>
      </c>
      <c r="G483" s="26">
        <v>0.03</v>
      </c>
      <c r="H483" s="21" t="s">
        <v>4</v>
      </c>
      <c r="I483" s="26">
        <v>0.05</v>
      </c>
      <c r="J483" s="21"/>
      <c r="K483" s="26"/>
      <c r="L483" s="26"/>
      <c r="M483" s="26"/>
      <c r="N483" s="21" t="s">
        <v>4</v>
      </c>
      <c r="O483" s="23">
        <f>(G483+I483)/2</f>
        <v>0.04</v>
      </c>
      <c r="P483" s="46"/>
      <c r="Q483" s="45" t="s">
        <v>4</v>
      </c>
      <c r="R483" s="25">
        <v>7000</v>
      </c>
      <c r="S483" s="18" t="str">
        <f t="shared" si="7"/>
        <v>% ABAIXO DO MINIMO</v>
      </c>
    </row>
    <row r="484" spans="2:19" x14ac:dyDescent="0.2">
      <c r="B484" s="28"/>
      <c r="C484" s="58" t="s">
        <v>525</v>
      </c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60"/>
      <c r="P484" s="54"/>
      <c r="Q484" s="54"/>
      <c r="R484" s="25">
        <f>SUM(R480:R483)</f>
        <v>43000</v>
      </c>
    </row>
    <row r="485" spans="2:19" x14ac:dyDescent="0.2">
      <c r="B485" s="3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29"/>
    </row>
    <row r="486" spans="2:19" x14ac:dyDescent="0.2">
      <c r="C486" s="36"/>
      <c r="D486" s="36"/>
      <c r="E486" s="37" t="s">
        <v>584</v>
      </c>
      <c r="O486" s="42" t="s">
        <v>589</v>
      </c>
      <c r="P486" s="42" t="s">
        <v>590</v>
      </c>
    </row>
    <row r="487" spans="2:19" x14ac:dyDescent="0.2">
      <c r="B487" s="36"/>
      <c r="C487" s="36"/>
      <c r="D487" s="36"/>
      <c r="E487" s="37" t="s">
        <v>585</v>
      </c>
      <c r="O487" s="38">
        <f>SUM(P481+P482+P483)/3</f>
        <v>0</v>
      </c>
      <c r="P487" s="38">
        <f>P480</f>
        <v>0</v>
      </c>
    </row>
    <row r="488" spans="2:19" x14ac:dyDescent="0.2">
      <c r="B488" s="36"/>
      <c r="C488" s="36"/>
      <c r="D488" s="36"/>
      <c r="E488" s="37" t="s">
        <v>586</v>
      </c>
      <c r="O488" s="43" t="s">
        <v>588</v>
      </c>
      <c r="P488" s="44">
        <f>0.6*O487+0.4*P487</f>
        <v>0</v>
      </c>
    </row>
    <row r="489" spans="2:19" x14ac:dyDescent="0.2">
      <c r="B489" s="36"/>
      <c r="C489" s="36"/>
      <c r="D489" s="36"/>
      <c r="E489" s="37" t="s">
        <v>587</v>
      </c>
    </row>
    <row r="490" spans="2:19" ht="15" customHeight="1" x14ac:dyDescent="0.2">
      <c r="B490" s="36"/>
      <c r="C490" s="36"/>
      <c r="D490" s="36"/>
      <c r="E490" s="50"/>
    </row>
    <row r="491" spans="2:19" ht="15" customHeight="1" x14ac:dyDescent="0.2">
      <c r="B491" s="36"/>
      <c r="C491" s="36"/>
      <c r="D491" s="36"/>
      <c r="E491" s="50"/>
    </row>
    <row r="492" spans="2:19" ht="15" customHeight="1" x14ac:dyDescent="0.2">
      <c r="B492" s="36"/>
      <c r="C492" s="36"/>
      <c r="D492" s="36"/>
      <c r="E492" s="50"/>
    </row>
    <row r="493" spans="2:19" x14ac:dyDescent="0.2">
      <c r="B493" s="36"/>
      <c r="C493" s="36"/>
      <c r="D493" s="36"/>
      <c r="E493" s="50"/>
    </row>
    <row r="494" spans="2:19" x14ac:dyDescent="0.2">
      <c r="B494" s="36"/>
      <c r="C494" s="36"/>
      <c r="D494" s="36"/>
      <c r="E494" s="36"/>
    </row>
    <row r="496" spans="2:19" ht="15" customHeight="1" x14ac:dyDescent="0.2">
      <c r="B496" s="61" t="s">
        <v>562</v>
      </c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</row>
    <row r="497" spans="2:19" ht="63.75" x14ac:dyDescent="0.2">
      <c r="B497" s="55" t="s">
        <v>0</v>
      </c>
      <c r="C497" s="55" t="s">
        <v>1</v>
      </c>
      <c r="D497" s="55" t="s">
        <v>591</v>
      </c>
      <c r="E497" s="55" t="s">
        <v>2</v>
      </c>
      <c r="F497" s="55" t="s">
        <v>8</v>
      </c>
      <c r="G497" s="55" t="s">
        <v>9</v>
      </c>
      <c r="H497" s="55" t="s">
        <v>8</v>
      </c>
      <c r="I497" s="55" t="s">
        <v>9</v>
      </c>
      <c r="J497" s="55"/>
      <c r="K497" s="55"/>
      <c r="L497" s="55"/>
      <c r="M497" s="55"/>
      <c r="N497" s="55" t="s">
        <v>8</v>
      </c>
      <c r="O497" s="55" t="s">
        <v>579</v>
      </c>
      <c r="P497" s="47" t="s">
        <v>581</v>
      </c>
      <c r="Q497" s="55" t="s">
        <v>583</v>
      </c>
      <c r="R497" s="19" t="s">
        <v>491</v>
      </c>
    </row>
    <row r="498" spans="2:19" ht="38.25" x14ac:dyDescent="0.2">
      <c r="B498" s="62">
        <v>35</v>
      </c>
      <c r="C498" s="55">
        <v>1</v>
      </c>
      <c r="D498" s="55">
        <v>80</v>
      </c>
      <c r="E498" s="55" t="s">
        <v>404</v>
      </c>
      <c r="F498" s="20">
        <v>200</v>
      </c>
      <c r="G498" s="21" t="s">
        <v>4</v>
      </c>
      <c r="H498" s="20">
        <v>180</v>
      </c>
      <c r="I498" s="21" t="s">
        <v>4</v>
      </c>
      <c r="J498" s="20"/>
      <c r="K498" s="21"/>
      <c r="L498" s="21"/>
      <c r="M498" s="21"/>
      <c r="N498" s="27">
        <f>(F498+H498)/2</f>
        <v>190</v>
      </c>
      <c r="O498" s="21" t="s">
        <v>580</v>
      </c>
      <c r="P498" s="48"/>
      <c r="Q498" s="24">
        <f>N498-N498*P498</f>
        <v>190</v>
      </c>
      <c r="R498" s="25">
        <f>Q498*D498</f>
        <v>15200</v>
      </c>
    </row>
    <row r="499" spans="2:19" ht="25.5" x14ac:dyDescent="0.2">
      <c r="B499" s="62"/>
      <c r="C499" s="55">
        <v>2</v>
      </c>
      <c r="D499" s="55" t="s">
        <v>592</v>
      </c>
      <c r="E499" s="55" t="s">
        <v>405</v>
      </c>
      <c r="F499" s="21" t="s">
        <v>4</v>
      </c>
      <c r="G499" s="26">
        <v>0.1</v>
      </c>
      <c r="H499" s="21" t="s">
        <v>4</v>
      </c>
      <c r="I499" s="26">
        <v>0.1</v>
      </c>
      <c r="J499" s="21"/>
      <c r="K499" s="26"/>
      <c r="L499" s="26"/>
      <c r="M499" s="26"/>
      <c r="N499" s="21" t="s">
        <v>4</v>
      </c>
      <c r="O499" s="23">
        <f>(G499+I499)/2</f>
        <v>0.1</v>
      </c>
      <c r="P499" s="46"/>
      <c r="Q499" s="45" t="s">
        <v>4</v>
      </c>
      <c r="R499" s="25">
        <v>10000</v>
      </c>
      <c r="S499" s="18" t="str">
        <f t="shared" si="7"/>
        <v>% ABAIXO DO MINIMO</v>
      </c>
    </row>
    <row r="500" spans="2:19" ht="25.5" x14ac:dyDescent="0.2">
      <c r="B500" s="62"/>
      <c r="C500" s="55">
        <v>3</v>
      </c>
      <c r="D500" s="55" t="s">
        <v>592</v>
      </c>
      <c r="E500" s="55" t="s">
        <v>406</v>
      </c>
      <c r="F500" s="21" t="s">
        <v>4</v>
      </c>
      <c r="G500" s="26">
        <v>0.1</v>
      </c>
      <c r="H500" s="21" t="s">
        <v>4</v>
      </c>
      <c r="I500" s="26">
        <v>0.1</v>
      </c>
      <c r="J500" s="21"/>
      <c r="K500" s="26"/>
      <c r="L500" s="26"/>
      <c r="M500" s="26"/>
      <c r="N500" s="21" t="s">
        <v>4</v>
      </c>
      <c r="O500" s="23">
        <f>(G500+I500)/2</f>
        <v>0.1</v>
      </c>
      <c r="P500" s="46"/>
      <c r="Q500" s="45" t="s">
        <v>4</v>
      </c>
      <c r="R500" s="25">
        <v>8000</v>
      </c>
      <c r="S500" s="18" t="str">
        <f t="shared" si="7"/>
        <v>% ABAIXO DO MINIMO</v>
      </c>
    </row>
    <row r="501" spans="2:19" ht="25.5" x14ac:dyDescent="0.2">
      <c r="B501" s="62"/>
      <c r="C501" s="55">
        <v>4</v>
      </c>
      <c r="D501" s="55" t="s">
        <v>592</v>
      </c>
      <c r="E501" s="55" t="s">
        <v>407</v>
      </c>
      <c r="F501" s="21" t="s">
        <v>4</v>
      </c>
      <c r="G501" s="26">
        <v>0.03</v>
      </c>
      <c r="H501" s="21" t="s">
        <v>4</v>
      </c>
      <c r="I501" s="26">
        <v>0.05</v>
      </c>
      <c r="J501" s="21"/>
      <c r="K501" s="26"/>
      <c r="L501" s="26"/>
      <c r="M501" s="26"/>
      <c r="N501" s="21" t="s">
        <v>4</v>
      </c>
      <c r="O501" s="23">
        <f>(G501+I501)/2</f>
        <v>0.04</v>
      </c>
      <c r="P501" s="46"/>
      <c r="Q501" s="45" t="s">
        <v>4</v>
      </c>
      <c r="R501" s="25">
        <v>8000</v>
      </c>
      <c r="S501" s="18" t="str">
        <f t="shared" si="7"/>
        <v>% ABAIXO DO MINIMO</v>
      </c>
    </row>
    <row r="502" spans="2:19" x14ac:dyDescent="0.2">
      <c r="B502" s="28"/>
      <c r="C502" s="58" t="s">
        <v>526</v>
      </c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60"/>
      <c r="P502" s="54"/>
      <c r="Q502" s="54"/>
      <c r="R502" s="25">
        <f>SUM(R498:R501)</f>
        <v>41200</v>
      </c>
    </row>
    <row r="503" spans="2:19" x14ac:dyDescent="0.2">
      <c r="B503" s="3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29"/>
    </row>
    <row r="504" spans="2:19" x14ac:dyDescent="0.2">
      <c r="C504" s="36"/>
      <c r="D504" s="36"/>
      <c r="E504" s="37" t="s">
        <v>584</v>
      </c>
      <c r="O504" s="42" t="s">
        <v>589</v>
      </c>
      <c r="P504" s="42" t="s">
        <v>590</v>
      </c>
    </row>
    <row r="505" spans="2:19" x14ac:dyDescent="0.2">
      <c r="B505" s="36"/>
      <c r="C505" s="36"/>
      <c r="D505" s="36"/>
      <c r="E505" s="37" t="s">
        <v>585</v>
      </c>
      <c r="O505" s="38">
        <f>SUM(P499+P500+P501)/3</f>
        <v>0</v>
      </c>
      <c r="P505" s="38">
        <f>P498</f>
        <v>0</v>
      </c>
    </row>
    <row r="506" spans="2:19" x14ac:dyDescent="0.2">
      <c r="B506" s="36"/>
      <c r="C506" s="36"/>
      <c r="D506" s="36"/>
      <c r="E506" s="37" t="s">
        <v>586</v>
      </c>
      <c r="O506" s="43" t="s">
        <v>588</v>
      </c>
      <c r="P506" s="44">
        <f>0.6*O505+0.4*P505</f>
        <v>0</v>
      </c>
    </row>
    <row r="507" spans="2:19" x14ac:dyDescent="0.2">
      <c r="B507" s="36"/>
      <c r="C507" s="36"/>
      <c r="D507" s="36"/>
      <c r="E507" s="37" t="s">
        <v>587</v>
      </c>
    </row>
    <row r="508" spans="2:19" x14ac:dyDescent="0.2">
      <c r="B508" s="36"/>
      <c r="C508" s="36"/>
      <c r="D508" s="36"/>
      <c r="E508" s="36"/>
    </row>
    <row r="510" spans="2:19" ht="15" customHeight="1" x14ac:dyDescent="0.2">
      <c r="B510" s="61" t="s">
        <v>572</v>
      </c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</row>
    <row r="511" spans="2:19" ht="63.75" x14ac:dyDescent="0.2">
      <c r="B511" s="55" t="s">
        <v>0</v>
      </c>
      <c r="C511" s="55" t="s">
        <v>1</v>
      </c>
      <c r="D511" s="55" t="s">
        <v>591</v>
      </c>
      <c r="E511" s="55" t="s">
        <v>2</v>
      </c>
      <c r="F511" s="55" t="s">
        <v>8</v>
      </c>
      <c r="G511" s="55" t="s">
        <v>9</v>
      </c>
      <c r="H511" s="55" t="s">
        <v>8</v>
      </c>
      <c r="I511" s="55" t="s">
        <v>9</v>
      </c>
      <c r="J511" s="55"/>
      <c r="K511" s="55"/>
      <c r="L511" s="55"/>
      <c r="M511" s="55"/>
      <c r="N511" s="55" t="s">
        <v>8</v>
      </c>
      <c r="O511" s="55" t="s">
        <v>579</v>
      </c>
      <c r="P511" s="47" t="s">
        <v>581</v>
      </c>
      <c r="Q511" s="55" t="s">
        <v>583</v>
      </c>
      <c r="R511" s="19" t="s">
        <v>491</v>
      </c>
    </row>
    <row r="512" spans="2:19" ht="38.25" x14ac:dyDescent="0.2">
      <c r="B512" s="62">
        <v>36</v>
      </c>
      <c r="C512" s="55">
        <v>1</v>
      </c>
      <c r="D512" s="55">
        <v>200</v>
      </c>
      <c r="E512" s="55" t="s">
        <v>437</v>
      </c>
      <c r="F512" s="20">
        <v>78</v>
      </c>
      <c r="G512" s="21" t="s">
        <v>4</v>
      </c>
      <c r="H512" s="20">
        <v>75</v>
      </c>
      <c r="I512" s="21" t="s">
        <v>4</v>
      </c>
      <c r="J512" s="20"/>
      <c r="K512" s="21"/>
      <c r="L512" s="21"/>
      <c r="M512" s="21"/>
      <c r="N512" s="27">
        <f>(F512+H512)/2</f>
        <v>76.5</v>
      </c>
      <c r="O512" s="21" t="s">
        <v>580</v>
      </c>
      <c r="P512" s="48"/>
      <c r="Q512" s="24">
        <f>N512-N512*P512</f>
        <v>76.5</v>
      </c>
      <c r="R512" s="25">
        <f>Q512*D512</f>
        <v>15300</v>
      </c>
    </row>
    <row r="513" spans="2:19" ht="25.5" x14ac:dyDescent="0.2">
      <c r="B513" s="62"/>
      <c r="C513" s="55">
        <v>2</v>
      </c>
      <c r="D513" s="55" t="s">
        <v>592</v>
      </c>
      <c r="E513" s="55" t="s">
        <v>438</v>
      </c>
      <c r="F513" s="21" t="s">
        <v>4</v>
      </c>
      <c r="G513" s="26">
        <v>0.1</v>
      </c>
      <c r="H513" s="21" t="s">
        <v>4</v>
      </c>
      <c r="I513" s="26">
        <v>0.1</v>
      </c>
      <c r="J513" s="21"/>
      <c r="K513" s="26"/>
      <c r="L513" s="26"/>
      <c r="M513" s="26"/>
      <c r="N513" s="21" t="s">
        <v>4</v>
      </c>
      <c r="O513" s="23">
        <f>(G513+I513)/2</f>
        <v>0.1</v>
      </c>
      <c r="P513" s="46"/>
      <c r="Q513" s="45" t="s">
        <v>4</v>
      </c>
      <c r="R513" s="25">
        <v>12000</v>
      </c>
      <c r="S513" s="18" t="str">
        <f t="shared" si="7"/>
        <v>% ABAIXO DO MINIMO</v>
      </c>
    </row>
    <row r="514" spans="2:19" ht="25.5" x14ac:dyDescent="0.2">
      <c r="B514" s="62"/>
      <c r="C514" s="55">
        <v>3</v>
      </c>
      <c r="D514" s="55" t="s">
        <v>592</v>
      </c>
      <c r="E514" s="55" t="s">
        <v>439</v>
      </c>
      <c r="F514" s="21" t="s">
        <v>4</v>
      </c>
      <c r="G514" s="26">
        <v>0.1</v>
      </c>
      <c r="H514" s="21" t="s">
        <v>4</v>
      </c>
      <c r="I514" s="26">
        <v>0.1</v>
      </c>
      <c r="J514" s="21"/>
      <c r="K514" s="26"/>
      <c r="L514" s="26"/>
      <c r="M514" s="26"/>
      <c r="N514" s="21" t="s">
        <v>4</v>
      </c>
      <c r="O514" s="23">
        <f>(G514+I514)/2</f>
        <v>0.1</v>
      </c>
      <c r="P514" s="46"/>
      <c r="Q514" s="45" t="s">
        <v>4</v>
      </c>
      <c r="R514" s="25">
        <v>10000</v>
      </c>
      <c r="S514" s="18" t="str">
        <f t="shared" si="7"/>
        <v>% ABAIXO DO MINIMO</v>
      </c>
    </row>
    <row r="515" spans="2:19" ht="25.5" x14ac:dyDescent="0.2">
      <c r="B515" s="62"/>
      <c r="C515" s="55">
        <v>4</v>
      </c>
      <c r="D515" s="55" t="s">
        <v>592</v>
      </c>
      <c r="E515" s="55" t="s">
        <v>440</v>
      </c>
      <c r="F515" s="21" t="s">
        <v>4</v>
      </c>
      <c r="G515" s="26">
        <v>0.04</v>
      </c>
      <c r="H515" s="21" t="s">
        <v>4</v>
      </c>
      <c r="I515" s="26">
        <v>0.05</v>
      </c>
      <c r="J515" s="21"/>
      <c r="K515" s="26"/>
      <c r="L515" s="26"/>
      <c r="M515" s="26"/>
      <c r="N515" s="21" t="s">
        <v>4</v>
      </c>
      <c r="O515" s="23">
        <f>(G515+I515)/2</f>
        <v>0.05</v>
      </c>
      <c r="P515" s="46"/>
      <c r="Q515" s="45" t="s">
        <v>4</v>
      </c>
      <c r="R515" s="25">
        <v>10000</v>
      </c>
      <c r="S515" s="18" t="str">
        <f t="shared" si="7"/>
        <v>% ABAIXO DO MINIMO</v>
      </c>
    </row>
    <row r="516" spans="2:19" x14ac:dyDescent="0.2">
      <c r="B516" s="28"/>
      <c r="C516" s="58" t="s">
        <v>527</v>
      </c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60"/>
      <c r="P516" s="54"/>
      <c r="Q516" s="54"/>
      <c r="R516" s="25">
        <f>SUM(R512:R515)</f>
        <v>47300</v>
      </c>
    </row>
    <row r="517" spans="2:19" x14ac:dyDescent="0.2">
      <c r="B517" s="3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29"/>
    </row>
    <row r="518" spans="2:19" x14ac:dyDescent="0.2">
      <c r="C518" s="36"/>
      <c r="D518" s="36"/>
      <c r="E518" s="37" t="s">
        <v>584</v>
      </c>
      <c r="O518" s="42" t="s">
        <v>589</v>
      </c>
      <c r="P518" s="42" t="s">
        <v>590</v>
      </c>
    </row>
    <row r="519" spans="2:19" x14ac:dyDescent="0.2">
      <c r="B519" s="36"/>
      <c r="C519" s="36"/>
      <c r="D519" s="36"/>
      <c r="E519" s="37" t="s">
        <v>585</v>
      </c>
      <c r="O519" s="38">
        <f>SUM(P513+P514+P515)/3</f>
        <v>0</v>
      </c>
      <c r="P519" s="38">
        <f>P512</f>
        <v>0</v>
      </c>
    </row>
    <row r="520" spans="2:19" x14ac:dyDescent="0.2">
      <c r="B520" s="36"/>
      <c r="C520" s="36"/>
      <c r="D520" s="36"/>
      <c r="E520" s="37" t="s">
        <v>586</v>
      </c>
      <c r="O520" s="43" t="s">
        <v>588</v>
      </c>
      <c r="P520" s="44">
        <f>0.6*O519+0.4*P519</f>
        <v>0</v>
      </c>
    </row>
    <row r="521" spans="2:19" x14ac:dyDescent="0.2">
      <c r="B521" s="36"/>
      <c r="C521" s="36"/>
      <c r="D521" s="36"/>
      <c r="E521" s="37" t="s">
        <v>587</v>
      </c>
    </row>
    <row r="522" spans="2:19" x14ac:dyDescent="0.2">
      <c r="B522" s="36"/>
      <c r="C522" s="36"/>
      <c r="D522" s="36"/>
      <c r="E522" s="50"/>
    </row>
    <row r="523" spans="2:19" x14ac:dyDescent="0.2">
      <c r="B523" s="36"/>
      <c r="C523" s="36"/>
      <c r="D523" s="36"/>
      <c r="E523" s="50"/>
    </row>
    <row r="524" spans="2:19" x14ac:dyDescent="0.2">
      <c r="B524" s="36"/>
      <c r="C524" s="36"/>
      <c r="D524" s="36"/>
      <c r="E524" s="50"/>
    </row>
    <row r="525" spans="2:19" x14ac:dyDescent="0.2">
      <c r="B525" s="36"/>
      <c r="C525" s="36"/>
      <c r="D525" s="36"/>
      <c r="E525" s="50"/>
    </row>
    <row r="526" spans="2:19" x14ac:dyDescent="0.2">
      <c r="B526" s="36"/>
      <c r="C526" s="36"/>
      <c r="D526" s="36"/>
      <c r="E526" s="50"/>
    </row>
    <row r="527" spans="2:19" x14ac:dyDescent="0.2">
      <c r="B527" s="36"/>
      <c r="C527" s="36"/>
      <c r="D527" s="36"/>
      <c r="E527" s="50"/>
    </row>
    <row r="528" spans="2:19" x14ac:dyDescent="0.2">
      <c r="B528" s="36"/>
      <c r="C528" s="36"/>
      <c r="D528" s="36"/>
      <c r="E528" s="50"/>
    </row>
    <row r="529" spans="2:19" x14ac:dyDescent="0.2">
      <c r="B529" s="36"/>
      <c r="C529" s="36"/>
      <c r="D529" s="36"/>
      <c r="E529" s="36"/>
    </row>
    <row r="531" spans="2:19" ht="12.75" customHeight="1" x14ac:dyDescent="0.2">
      <c r="B531" s="61" t="s">
        <v>573</v>
      </c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</row>
    <row r="532" spans="2:19" ht="63.75" x14ac:dyDescent="0.2">
      <c r="B532" s="55" t="s">
        <v>0</v>
      </c>
      <c r="C532" s="55" t="s">
        <v>1</v>
      </c>
      <c r="D532" s="55" t="s">
        <v>591</v>
      </c>
      <c r="E532" s="55" t="s">
        <v>2</v>
      </c>
      <c r="F532" s="55" t="s">
        <v>8</v>
      </c>
      <c r="G532" s="55" t="s">
        <v>9</v>
      </c>
      <c r="H532" s="55" t="s">
        <v>8</v>
      </c>
      <c r="I532" s="55" t="s">
        <v>9</v>
      </c>
      <c r="J532" s="55"/>
      <c r="K532" s="55"/>
      <c r="L532" s="55"/>
      <c r="M532" s="55"/>
      <c r="N532" s="55" t="s">
        <v>8</v>
      </c>
      <c r="O532" s="55" t="s">
        <v>579</v>
      </c>
      <c r="P532" s="47" t="s">
        <v>581</v>
      </c>
      <c r="Q532" s="55" t="s">
        <v>583</v>
      </c>
      <c r="R532" s="19" t="s">
        <v>491</v>
      </c>
    </row>
    <row r="533" spans="2:19" ht="38.25" x14ac:dyDescent="0.2">
      <c r="B533" s="62">
        <v>37</v>
      </c>
      <c r="C533" s="55">
        <v>1</v>
      </c>
      <c r="D533" s="55">
        <v>130</v>
      </c>
      <c r="E533" s="55" t="s">
        <v>441</v>
      </c>
      <c r="F533" s="20">
        <v>78</v>
      </c>
      <c r="G533" s="21" t="s">
        <v>4</v>
      </c>
      <c r="H533" s="20">
        <v>75</v>
      </c>
      <c r="I533" s="21" t="s">
        <v>4</v>
      </c>
      <c r="J533" s="20"/>
      <c r="K533" s="21"/>
      <c r="L533" s="21"/>
      <c r="M533" s="21"/>
      <c r="N533" s="27">
        <f>(F533+H533)/2</f>
        <v>76.5</v>
      </c>
      <c r="O533" s="21" t="s">
        <v>580</v>
      </c>
      <c r="P533" s="48"/>
      <c r="Q533" s="24">
        <f>N533-N533*P533</f>
        <v>76.5</v>
      </c>
      <c r="R533" s="25">
        <f>Q533*D533</f>
        <v>9945</v>
      </c>
    </row>
    <row r="534" spans="2:19" ht="25.5" x14ac:dyDescent="0.2">
      <c r="B534" s="62"/>
      <c r="C534" s="55">
        <v>2</v>
      </c>
      <c r="D534" s="55" t="s">
        <v>592</v>
      </c>
      <c r="E534" s="55" t="s">
        <v>442</v>
      </c>
      <c r="F534" s="21" t="s">
        <v>4</v>
      </c>
      <c r="G534" s="26">
        <v>0.1</v>
      </c>
      <c r="H534" s="21" t="s">
        <v>4</v>
      </c>
      <c r="I534" s="26">
        <v>0.1</v>
      </c>
      <c r="J534" s="21"/>
      <c r="K534" s="26"/>
      <c r="L534" s="26"/>
      <c r="M534" s="26"/>
      <c r="N534" s="21" t="s">
        <v>4</v>
      </c>
      <c r="O534" s="23">
        <f>(G534+I534)/2</f>
        <v>0.1</v>
      </c>
      <c r="P534" s="46"/>
      <c r="Q534" s="45" t="s">
        <v>4</v>
      </c>
      <c r="R534" s="25">
        <v>11000</v>
      </c>
      <c r="S534" s="18" t="str">
        <f t="shared" si="7"/>
        <v>% ABAIXO DO MINIMO</v>
      </c>
    </row>
    <row r="535" spans="2:19" ht="25.5" x14ac:dyDescent="0.2">
      <c r="B535" s="62"/>
      <c r="C535" s="55">
        <v>3</v>
      </c>
      <c r="D535" s="55" t="s">
        <v>592</v>
      </c>
      <c r="E535" s="55" t="s">
        <v>443</v>
      </c>
      <c r="F535" s="21" t="s">
        <v>4</v>
      </c>
      <c r="G535" s="26">
        <v>0.1</v>
      </c>
      <c r="H535" s="21" t="s">
        <v>4</v>
      </c>
      <c r="I535" s="26">
        <v>0.1</v>
      </c>
      <c r="J535" s="21"/>
      <c r="K535" s="26"/>
      <c r="L535" s="26"/>
      <c r="M535" s="26"/>
      <c r="N535" s="21" t="s">
        <v>4</v>
      </c>
      <c r="O535" s="23">
        <f>(G535+I535)/2</f>
        <v>0.1</v>
      </c>
      <c r="P535" s="46"/>
      <c r="Q535" s="45" t="s">
        <v>4</v>
      </c>
      <c r="R535" s="25">
        <v>7000</v>
      </c>
      <c r="S535" s="18" t="str">
        <f t="shared" si="7"/>
        <v>% ABAIXO DO MINIMO</v>
      </c>
    </row>
    <row r="536" spans="2:19" ht="25.5" x14ac:dyDescent="0.2">
      <c r="B536" s="62"/>
      <c r="C536" s="55">
        <v>4</v>
      </c>
      <c r="D536" s="55" t="s">
        <v>592</v>
      </c>
      <c r="E536" s="55" t="s">
        <v>444</v>
      </c>
      <c r="F536" s="21" t="s">
        <v>4</v>
      </c>
      <c r="G536" s="26">
        <v>0.04</v>
      </c>
      <c r="H536" s="21" t="s">
        <v>4</v>
      </c>
      <c r="I536" s="26">
        <v>0.05</v>
      </c>
      <c r="J536" s="21"/>
      <c r="K536" s="26"/>
      <c r="L536" s="26"/>
      <c r="M536" s="26"/>
      <c r="N536" s="21" t="s">
        <v>4</v>
      </c>
      <c r="O536" s="23">
        <f>(G536+I536)/2</f>
        <v>0.05</v>
      </c>
      <c r="P536" s="46"/>
      <c r="Q536" s="45" t="s">
        <v>4</v>
      </c>
      <c r="R536" s="25">
        <v>7000</v>
      </c>
      <c r="S536" s="18" t="str">
        <f t="shared" si="7"/>
        <v>% ABAIXO DO MINIMO</v>
      </c>
    </row>
    <row r="537" spans="2:19" x14ac:dyDescent="0.2">
      <c r="B537" s="28"/>
      <c r="C537" s="58" t="s">
        <v>528</v>
      </c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60"/>
      <c r="P537" s="54"/>
      <c r="Q537" s="54"/>
      <c r="R537" s="25">
        <f>SUM(R533:R536)</f>
        <v>34945</v>
      </c>
    </row>
    <row r="538" spans="2:19" x14ac:dyDescent="0.2">
      <c r="B538" s="3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29"/>
    </row>
    <row r="539" spans="2:19" x14ac:dyDescent="0.2">
      <c r="C539" s="36"/>
      <c r="D539" s="36"/>
      <c r="E539" s="37" t="s">
        <v>584</v>
      </c>
      <c r="O539" s="42" t="s">
        <v>589</v>
      </c>
      <c r="P539" s="42" t="s">
        <v>590</v>
      </c>
    </row>
    <row r="540" spans="2:19" x14ac:dyDescent="0.2">
      <c r="B540" s="36"/>
      <c r="C540" s="36"/>
      <c r="D540" s="36"/>
      <c r="E540" s="37" t="s">
        <v>585</v>
      </c>
      <c r="O540" s="38">
        <f>SUM(P534+P535+P536)/3</f>
        <v>0</v>
      </c>
      <c r="P540" s="38">
        <f>P533</f>
        <v>0</v>
      </c>
    </row>
    <row r="541" spans="2:19" x14ac:dyDescent="0.2">
      <c r="B541" s="36"/>
      <c r="C541" s="36"/>
      <c r="D541" s="36"/>
      <c r="E541" s="37" t="s">
        <v>586</v>
      </c>
      <c r="O541" s="43" t="s">
        <v>588</v>
      </c>
      <c r="P541" s="44">
        <f>0.6*O540+0.4*P540</f>
        <v>0</v>
      </c>
    </row>
    <row r="542" spans="2:19" x14ac:dyDescent="0.2">
      <c r="B542" s="36"/>
      <c r="C542" s="36"/>
      <c r="D542" s="36"/>
      <c r="E542" s="37" t="s">
        <v>587</v>
      </c>
    </row>
    <row r="543" spans="2:19" x14ac:dyDescent="0.2">
      <c r="B543" s="36"/>
      <c r="C543" s="36"/>
      <c r="D543" s="36"/>
      <c r="E543" s="36"/>
    </row>
    <row r="545" spans="2:19" ht="15" customHeight="1" x14ac:dyDescent="0.2">
      <c r="B545" s="61" t="s">
        <v>574</v>
      </c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</row>
    <row r="546" spans="2:19" ht="63.75" x14ac:dyDescent="0.2">
      <c r="B546" s="55" t="s">
        <v>0</v>
      </c>
      <c r="C546" s="55" t="s">
        <v>1</v>
      </c>
      <c r="D546" s="55" t="s">
        <v>591</v>
      </c>
      <c r="E546" s="55" t="s">
        <v>2</v>
      </c>
      <c r="F546" s="55" t="s">
        <v>8</v>
      </c>
      <c r="G546" s="55" t="s">
        <v>9</v>
      </c>
      <c r="H546" s="55" t="s">
        <v>8</v>
      </c>
      <c r="I546" s="55" t="s">
        <v>9</v>
      </c>
      <c r="J546" s="55"/>
      <c r="K546" s="55"/>
      <c r="L546" s="55"/>
      <c r="M546" s="55"/>
      <c r="N546" s="55" t="s">
        <v>8</v>
      </c>
      <c r="O546" s="55" t="s">
        <v>579</v>
      </c>
      <c r="P546" s="47" t="s">
        <v>581</v>
      </c>
      <c r="Q546" s="55" t="s">
        <v>583</v>
      </c>
      <c r="R546" s="19" t="s">
        <v>491</v>
      </c>
    </row>
    <row r="547" spans="2:19" ht="38.25" x14ac:dyDescent="0.2">
      <c r="B547" s="62">
        <v>38</v>
      </c>
      <c r="C547" s="55">
        <v>1</v>
      </c>
      <c r="D547" s="55">
        <v>100</v>
      </c>
      <c r="E547" s="55" t="s">
        <v>445</v>
      </c>
      <c r="F547" s="20">
        <v>78</v>
      </c>
      <c r="G547" s="21" t="s">
        <v>4</v>
      </c>
      <c r="H547" s="20">
        <v>75</v>
      </c>
      <c r="I547" s="21" t="s">
        <v>4</v>
      </c>
      <c r="J547" s="20"/>
      <c r="K547" s="21"/>
      <c r="L547" s="21"/>
      <c r="M547" s="21"/>
      <c r="N547" s="27">
        <f>(F547+H547)/2</f>
        <v>76.5</v>
      </c>
      <c r="O547" s="21" t="s">
        <v>580</v>
      </c>
      <c r="P547" s="48"/>
      <c r="Q547" s="24">
        <f>N547-N547*P547</f>
        <v>76.5</v>
      </c>
      <c r="R547" s="25">
        <f>Q547*D547</f>
        <v>7650</v>
      </c>
    </row>
    <row r="548" spans="2:19" ht="25.5" x14ac:dyDescent="0.2">
      <c r="B548" s="62"/>
      <c r="C548" s="55">
        <v>2</v>
      </c>
      <c r="D548" s="55" t="s">
        <v>592</v>
      </c>
      <c r="E548" s="55" t="s">
        <v>446</v>
      </c>
      <c r="F548" s="21" t="s">
        <v>4</v>
      </c>
      <c r="G548" s="26">
        <v>0.1</v>
      </c>
      <c r="H548" s="21" t="s">
        <v>4</v>
      </c>
      <c r="I548" s="26">
        <v>0.1</v>
      </c>
      <c r="J548" s="21"/>
      <c r="K548" s="26"/>
      <c r="L548" s="26"/>
      <c r="M548" s="26"/>
      <c r="N548" s="21" t="s">
        <v>4</v>
      </c>
      <c r="O548" s="23">
        <f>(G548+I548)/2</f>
        <v>0.1</v>
      </c>
      <c r="P548" s="46"/>
      <c r="Q548" s="45" t="s">
        <v>4</v>
      </c>
      <c r="R548" s="25">
        <v>8000</v>
      </c>
      <c r="S548" s="18" t="str">
        <f t="shared" ref="S548:S618" si="8">IF(P548&gt;=O548,"CORRETO","% ABAIXO DO MINIMO")</f>
        <v>% ABAIXO DO MINIMO</v>
      </c>
    </row>
    <row r="549" spans="2:19" ht="25.5" x14ac:dyDescent="0.2">
      <c r="B549" s="62"/>
      <c r="C549" s="55">
        <v>3</v>
      </c>
      <c r="D549" s="55" t="s">
        <v>592</v>
      </c>
      <c r="E549" s="55" t="s">
        <v>447</v>
      </c>
      <c r="F549" s="21" t="s">
        <v>4</v>
      </c>
      <c r="G549" s="26">
        <v>0.1</v>
      </c>
      <c r="H549" s="21" t="s">
        <v>4</v>
      </c>
      <c r="I549" s="26">
        <v>0.1</v>
      </c>
      <c r="J549" s="21"/>
      <c r="K549" s="26"/>
      <c r="L549" s="26"/>
      <c r="M549" s="26"/>
      <c r="N549" s="21" t="s">
        <v>4</v>
      </c>
      <c r="O549" s="23">
        <f>(G549+I549)/2</f>
        <v>0.1</v>
      </c>
      <c r="P549" s="46"/>
      <c r="Q549" s="45" t="s">
        <v>4</v>
      </c>
      <c r="R549" s="25">
        <v>6000</v>
      </c>
      <c r="S549" s="18" t="str">
        <f t="shared" si="8"/>
        <v>% ABAIXO DO MINIMO</v>
      </c>
    </row>
    <row r="550" spans="2:19" ht="25.5" x14ac:dyDescent="0.2">
      <c r="B550" s="62"/>
      <c r="C550" s="55">
        <v>4</v>
      </c>
      <c r="D550" s="55" t="s">
        <v>592</v>
      </c>
      <c r="E550" s="55" t="s">
        <v>448</v>
      </c>
      <c r="F550" s="21" t="s">
        <v>4</v>
      </c>
      <c r="G550" s="26">
        <v>0.04</v>
      </c>
      <c r="H550" s="21" t="s">
        <v>4</v>
      </c>
      <c r="I550" s="26">
        <v>0.05</v>
      </c>
      <c r="J550" s="21"/>
      <c r="K550" s="26"/>
      <c r="L550" s="26"/>
      <c r="M550" s="26"/>
      <c r="N550" s="21" t="s">
        <v>4</v>
      </c>
      <c r="O550" s="23">
        <f>(G550+I550)/2</f>
        <v>0.05</v>
      </c>
      <c r="P550" s="46"/>
      <c r="Q550" s="45" t="s">
        <v>4</v>
      </c>
      <c r="R550" s="25">
        <v>5000</v>
      </c>
      <c r="S550" s="18" t="str">
        <f t="shared" si="8"/>
        <v>% ABAIXO DO MINIMO</v>
      </c>
    </row>
    <row r="551" spans="2:19" s="30" customFormat="1" x14ac:dyDescent="0.2">
      <c r="B551" s="28"/>
      <c r="C551" s="58" t="s">
        <v>529</v>
      </c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60"/>
      <c r="P551" s="54"/>
      <c r="Q551" s="54"/>
      <c r="R551" s="25">
        <f>SUM(R547:R550)</f>
        <v>26650</v>
      </c>
      <c r="S551" s="18"/>
    </row>
    <row r="552" spans="2:19" s="30" customFormat="1" x14ac:dyDescent="0.2"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29"/>
      <c r="S552" s="18"/>
    </row>
    <row r="553" spans="2:19" s="30" customFormat="1" x14ac:dyDescent="0.2">
      <c r="B553" s="18"/>
      <c r="C553" s="36"/>
      <c r="D553" s="36"/>
      <c r="E553" s="37" t="s">
        <v>584</v>
      </c>
      <c r="F553" s="18"/>
      <c r="G553" s="18"/>
      <c r="H553" s="18"/>
      <c r="I553" s="18"/>
      <c r="J553" s="18"/>
      <c r="K553" s="18"/>
      <c r="L553" s="18"/>
      <c r="M553" s="18"/>
      <c r="N553" s="18"/>
      <c r="O553" s="42" t="s">
        <v>589</v>
      </c>
      <c r="P553" s="42" t="s">
        <v>590</v>
      </c>
      <c r="Q553" s="18"/>
      <c r="R553" s="18"/>
      <c r="S553" s="18"/>
    </row>
    <row r="554" spans="2:19" s="30" customFormat="1" x14ac:dyDescent="0.2">
      <c r="B554" s="36"/>
      <c r="C554" s="36"/>
      <c r="D554" s="36"/>
      <c r="E554" s="37" t="s">
        <v>585</v>
      </c>
      <c r="F554" s="18"/>
      <c r="G554" s="18"/>
      <c r="H554" s="18"/>
      <c r="I554" s="18"/>
      <c r="J554" s="18"/>
      <c r="K554" s="18"/>
      <c r="L554" s="18"/>
      <c r="M554" s="18"/>
      <c r="N554" s="18"/>
      <c r="O554" s="38">
        <f>SUM(P548+P549+P550)/3</f>
        <v>0</v>
      </c>
      <c r="P554" s="38">
        <f>P547</f>
        <v>0</v>
      </c>
      <c r="Q554" s="18"/>
      <c r="R554" s="18"/>
      <c r="S554" s="18"/>
    </row>
    <row r="555" spans="2:19" s="30" customFormat="1" x14ac:dyDescent="0.2">
      <c r="B555" s="36"/>
      <c r="C555" s="36"/>
      <c r="D555" s="36"/>
      <c r="E555" s="37" t="s">
        <v>586</v>
      </c>
      <c r="F555" s="18"/>
      <c r="G555" s="18"/>
      <c r="H555" s="18"/>
      <c r="I555" s="18"/>
      <c r="J555" s="18"/>
      <c r="K555" s="18"/>
      <c r="L555" s="18"/>
      <c r="M555" s="18"/>
      <c r="N555" s="18"/>
      <c r="O555" s="43" t="s">
        <v>588</v>
      </c>
      <c r="P555" s="44">
        <f>0.6*O554+0.4*P554</f>
        <v>0</v>
      </c>
      <c r="Q555" s="18"/>
      <c r="R555" s="18"/>
      <c r="S555" s="18"/>
    </row>
    <row r="556" spans="2:19" s="30" customFormat="1" x14ac:dyDescent="0.2">
      <c r="B556" s="36"/>
      <c r="C556" s="36"/>
      <c r="D556" s="36"/>
      <c r="E556" s="37" t="s">
        <v>587</v>
      </c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</row>
    <row r="557" spans="2:19" s="30" customFormat="1" x14ac:dyDescent="0.2">
      <c r="B557" s="36"/>
      <c r="C557" s="36"/>
      <c r="D557" s="36"/>
      <c r="E557" s="50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</row>
    <row r="558" spans="2:19" s="30" customFormat="1" x14ac:dyDescent="0.2">
      <c r="B558" s="36"/>
      <c r="C558" s="36"/>
      <c r="D558" s="36"/>
      <c r="E558" s="50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</row>
    <row r="559" spans="2:19" s="30" customFormat="1" x14ac:dyDescent="0.2">
      <c r="B559" s="36"/>
      <c r="C559" s="36"/>
      <c r="D559" s="36"/>
      <c r="E559" s="50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</row>
    <row r="560" spans="2:19" s="30" customFormat="1" x14ac:dyDescent="0.2">
      <c r="B560" s="36"/>
      <c r="C560" s="36"/>
      <c r="D560" s="36"/>
      <c r="E560" s="50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</row>
    <row r="561" spans="2:19" s="30" customFormat="1" x14ac:dyDescent="0.2">
      <c r="B561" s="36"/>
      <c r="C561" s="36"/>
      <c r="D561" s="36"/>
      <c r="E561" s="50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</row>
    <row r="562" spans="2:19" s="30" customFormat="1" x14ac:dyDescent="0.2">
      <c r="B562" s="36"/>
      <c r="C562" s="36"/>
      <c r="D562" s="36"/>
      <c r="E562" s="50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</row>
    <row r="563" spans="2:19" s="30" customFormat="1" x14ac:dyDescent="0.2">
      <c r="B563" s="36"/>
      <c r="C563" s="36"/>
      <c r="D563" s="36"/>
      <c r="E563" s="36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</row>
    <row r="564" spans="2:19" s="30" customFormat="1" x14ac:dyDescent="0.2">
      <c r="S564" s="18"/>
    </row>
    <row r="565" spans="2:19" ht="15" customHeight="1" x14ac:dyDescent="0.2">
      <c r="B565" s="61" t="s">
        <v>575</v>
      </c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</row>
    <row r="566" spans="2:19" ht="63.75" x14ac:dyDescent="0.2">
      <c r="B566" s="55" t="s">
        <v>0</v>
      </c>
      <c r="C566" s="55" t="s">
        <v>1</v>
      </c>
      <c r="D566" s="55" t="s">
        <v>591</v>
      </c>
      <c r="E566" s="55" t="s">
        <v>2</v>
      </c>
      <c r="F566" s="55" t="s">
        <v>8</v>
      </c>
      <c r="G566" s="55" t="s">
        <v>9</v>
      </c>
      <c r="H566" s="55" t="s">
        <v>8</v>
      </c>
      <c r="I566" s="55" t="s">
        <v>9</v>
      </c>
      <c r="J566" s="55"/>
      <c r="K566" s="55"/>
      <c r="L566" s="55"/>
      <c r="M566" s="55"/>
      <c r="N566" s="55" t="s">
        <v>8</v>
      </c>
      <c r="O566" s="55" t="s">
        <v>579</v>
      </c>
      <c r="P566" s="47" t="s">
        <v>581</v>
      </c>
      <c r="Q566" s="55" t="s">
        <v>583</v>
      </c>
      <c r="R566" s="19" t="s">
        <v>491</v>
      </c>
    </row>
    <row r="567" spans="2:19" ht="38.25" x14ac:dyDescent="0.2">
      <c r="B567" s="62">
        <v>39</v>
      </c>
      <c r="C567" s="55">
        <v>1</v>
      </c>
      <c r="D567" s="55">
        <v>100</v>
      </c>
      <c r="E567" s="55" t="s">
        <v>449</v>
      </c>
      <c r="F567" s="20">
        <v>78</v>
      </c>
      <c r="G567" s="21" t="s">
        <v>4</v>
      </c>
      <c r="H567" s="20">
        <v>75</v>
      </c>
      <c r="I567" s="21" t="s">
        <v>4</v>
      </c>
      <c r="J567" s="20"/>
      <c r="K567" s="21"/>
      <c r="L567" s="21"/>
      <c r="M567" s="21"/>
      <c r="N567" s="27">
        <f>(F567+H567)/2</f>
        <v>76.5</v>
      </c>
      <c r="O567" s="21" t="s">
        <v>580</v>
      </c>
      <c r="P567" s="48"/>
      <c r="Q567" s="24">
        <f>N567-N567*P567</f>
        <v>76.5</v>
      </c>
      <c r="R567" s="25">
        <f>Q567*D567</f>
        <v>7650</v>
      </c>
    </row>
    <row r="568" spans="2:19" ht="25.5" x14ac:dyDescent="0.2">
      <c r="B568" s="62"/>
      <c r="C568" s="55">
        <v>2</v>
      </c>
      <c r="D568" s="55" t="s">
        <v>592</v>
      </c>
      <c r="E568" s="55" t="s">
        <v>450</v>
      </c>
      <c r="F568" s="21" t="s">
        <v>4</v>
      </c>
      <c r="G568" s="26">
        <v>0.1</v>
      </c>
      <c r="H568" s="21" t="s">
        <v>4</v>
      </c>
      <c r="I568" s="26">
        <v>0.1</v>
      </c>
      <c r="J568" s="21"/>
      <c r="K568" s="26"/>
      <c r="L568" s="26"/>
      <c r="M568" s="26"/>
      <c r="N568" s="21" t="s">
        <v>4</v>
      </c>
      <c r="O568" s="23">
        <f>(G568+I568)/2</f>
        <v>0.1</v>
      </c>
      <c r="P568" s="46"/>
      <c r="Q568" s="45" t="s">
        <v>4</v>
      </c>
      <c r="R568" s="25">
        <v>7000</v>
      </c>
      <c r="S568" s="18" t="str">
        <f t="shared" si="8"/>
        <v>% ABAIXO DO MINIMO</v>
      </c>
    </row>
    <row r="569" spans="2:19" ht="25.5" x14ac:dyDescent="0.2">
      <c r="B569" s="62"/>
      <c r="C569" s="55">
        <v>3</v>
      </c>
      <c r="D569" s="55" t="s">
        <v>592</v>
      </c>
      <c r="E569" s="55" t="s">
        <v>451</v>
      </c>
      <c r="F569" s="21" t="s">
        <v>4</v>
      </c>
      <c r="G569" s="26">
        <v>0.1</v>
      </c>
      <c r="H569" s="21" t="s">
        <v>4</v>
      </c>
      <c r="I569" s="26">
        <v>0.1</v>
      </c>
      <c r="J569" s="21"/>
      <c r="K569" s="26"/>
      <c r="L569" s="26"/>
      <c r="M569" s="26"/>
      <c r="N569" s="21" t="s">
        <v>4</v>
      </c>
      <c r="O569" s="23">
        <f>(G569+I569)/2</f>
        <v>0.1</v>
      </c>
      <c r="P569" s="46"/>
      <c r="Q569" s="45" t="s">
        <v>4</v>
      </c>
      <c r="R569" s="25">
        <v>5000</v>
      </c>
      <c r="S569" s="18" t="str">
        <f t="shared" si="8"/>
        <v>% ABAIXO DO MINIMO</v>
      </c>
    </row>
    <row r="570" spans="2:19" ht="25.5" x14ac:dyDescent="0.2">
      <c r="B570" s="62"/>
      <c r="C570" s="55">
        <v>4</v>
      </c>
      <c r="D570" s="55" t="s">
        <v>592</v>
      </c>
      <c r="E570" s="55" t="s">
        <v>452</v>
      </c>
      <c r="F570" s="21" t="s">
        <v>4</v>
      </c>
      <c r="G570" s="26">
        <v>0.04</v>
      </c>
      <c r="H570" s="21" t="s">
        <v>4</v>
      </c>
      <c r="I570" s="26">
        <v>0.05</v>
      </c>
      <c r="J570" s="21"/>
      <c r="K570" s="26"/>
      <c r="L570" s="26"/>
      <c r="M570" s="26"/>
      <c r="N570" s="21" t="s">
        <v>4</v>
      </c>
      <c r="O570" s="23">
        <f>(G570+I570)/2</f>
        <v>0.05</v>
      </c>
      <c r="P570" s="46"/>
      <c r="Q570" s="45" t="s">
        <v>4</v>
      </c>
      <c r="R570" s="25">
        <v>5000</v>
      </c>
      <c r="S570" s="18" t="str">
        <f t="shared" si="8"/>
        <v>% ABAIXO DO MINIMO</v>
      </c>
    </row>
    <row r="571" spans="2:19" x14ac:dyDescent="0.2">
      <c r="B571" s="28"/>
      <c r="C571" s="58" t="s">
        <v>530</v>
      </c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60"/>
      <c r="P571" s="54"/>
      <c r="Q571" s="54"/>
      <c r="R571" s="25">
        <f>SUM(R567:R570)</f>
        <v>24650</v>
      </c>
    </row>
    <row r="572" spans="2:19" x14ac:dyDescent="0.2">
      <c r="B572" s="3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29"/>
    </row>
    <row r="573" spans="2:19" x14ac:dyDescent="0.2">
      <c r="C573" s="36"/>
      <c r="D573" s="36"/>
      <c r="E573" s="37" t="s">
        <v>584</v>
      </c>
      <c r="O573" s="42" t="s">
        <v>589</v>
      </c>
      <c r="P573" s="42" t="s">
        <v>590</v>
      </c>
    </row>
    <row r="574" spans="2:19" x14ac:dyDescent="0.2">
      <c r="B574" s="36"/>
      <c r="C574" s="36"/>
      <c r="D574" s="36"/>
      <c r="E574" s="37" t="s">
        <v>585</v>
      </c>
      <c r="O574" s="38">
        <f>SUM(P568+P569+P570)/3</f>
        <v>0</v>
      </c>
      <c r="P574" s="38">
        <f>P567</f>
        <v>0</v>
      </c>
    </row>
    <row r="575" spans="2:19" x14ac:dyDescent="0.2">
      <c r="B575" s="36"/>
      <c r="C575" s="36"/>
      <c r="D575" s="36"/>
      <c r="E575" s="37" t="s">
        <v>586</v>
      </c>
      <c r="O575" s="43" t="s">
        <v>588</v>
      </c>
      <c r="P575" s="44">
        <f>0.6*O574+0.4*P574</f>
        <v>0</v>
      </c>
    </row>
    <row r="576" spans="2:19" x14ac:dyDescent="0.2">
      <c r="B576" s="36"/>
      <c r="C576" s="36"/>
      <c r="D576" s="36"/>
      <c r="E576" s="37" t="s">
        <v>587</v>
      </c>
    </row>
    <row r="577" spans="2:19" x14ac:dyDescent="0.2">
      <c r="B577" s="36"/>
      <c r="C577" s="36"/>
      <c r="D577" s="36"/>
      <c r="E577" s="36"/>
    </row>
    <row r="579" spans="2:19" ht="12.75" customHeight="1" x14ac:dyDescent="0.2">
      <c r="B579" s="61" t="s">
        <v>576</v>
      </c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</row>
    <row r="580" spans="2:19" ht="63.75" x14ac:dyDescent="0.2">
      <c r="B580" s="55" t="s">
        <v>0</v>
      </c>
      <c r="C580" s="55" t="s">
        <v>1</v>
      </c>
      <c r="D580" s="55" t="s">
        <v>591</v>
      </c>
      <c r="E580" s="55" t="s">
        <v>2</v>
      </c>
      <c r="F580" s="55" t="s">
        <v>8</v>
      </c>
      <c r="G580" s="55" t="s">
        <v>9</v>
      </c>
      <c r="H580" s="55" t="s">
        <v>8</v>
      </c>
      <c r="I580" s="55" t="s">
        <v>9</v>
      </c>
      <c r="J580" s="55"/>
      <c r="K580" s="55"/>
      <c r="L580" s="55"/>
      <c r="M580" s="55"/>
      <c r="N580" s="55" t="s">
        <v>8</v>
      </c>
      <c r="O580" s="55" t="s">
        <v>579</v>
      </c>
      <c r="P580" s="47" t="s">
        <v>581</v>
      </c>
      <c r="Q580" s="55" t="s">
        <v>583</v>
      </c>
      <c r="R580" s="19" t="s">
        <v>491</v>
      </c>
    </row>
    <row r="581" spans="2:19" ht="38.25" x14ac:dyDescent="0.2">
      <c r="B581" s="62">
        <v>40</v>
      </c>
      <c r="C581" s="55">
        <v>1</v>
      </c>
      <c r="D581" s="55">
        <v>100</v>
      </c>
      <c r="E581" s="55" t="s">
        <v>453</v>
      </c>
      <c r="F581" s="20">
        <v>78</v>
      </c>
      <c r="G581" s="21" t="s">
        <v>4</v>
      </c>
      <c r="H581" s="20">
        <v>75</v>
      </c>
      <c r="I581" s="21" t="s">
        <v>4</v>
      </c>
      <c r="J581" s="20"/>
      <c r="K581" s="21"/>
      <c r="L581" s="21"/>
      <c r="M581" s="21"/>
      <c r="N581" s="27">
        <f>(F581+H581)/2</f>
        <v>76.5</v>
      </c>
      <c r="O581" s="21" t="s">
        <v>580</v>
      </c>
      <c r="P581" s="48"/>
      <c r="Q581" s="24">
        <f>N581-N581*P581</f>
        <v>76.5</v>
      </c>
      <c r="R581" s="25">
        <f>Q581*D581</f>
        <v>7650</v>
      </c>
    </row>
    <row r="582" spans="2:19" ht="25.5" x14ac:dyDescent="0.2">
      <c r="B582" s="62"/>
      <c r="C582" s="55">
        <v>2</v>
      </c>
      <c r="D582" s="55" t="s">
        <v>592</v>
      </c>
      <c r="E582" s="55" t="s">
        <v>454</v>
      </c>
      <c r="F582" s="21" t="s">
        <v>4</v>
      </c>
      <c r="G582" s="26">
        <v>0.1</v>
      </c>
      <c r="H582" s="21" t="s">
        <v>4</v>
      </c>
      <c r="I582" s="26">
        <v>0.1</v>
      </c>
      <c r="J582" s="21"/>
      <c r="K582" s="26"/>
      <c r="L582" s="26"/>
      <c r="M582" s="26"/>
      <c r="N582" s="21" t="s">
        <v>4</v>
      </c>
      <c r="O582" s="23">
        <f>(G582+I582)/2</f>
        <v>0.1</v>
      </c>
      <c r="P582" s="46"/>
      <c r="Q582" s="45" t="s">
        <v>4</v>
      </c>
      <c r="R582" s="25">
        <v>8000</v>
      </c>
      <c r="S582" s="18" t="str">
        <f t="shared" si="8"/>
        <v>% ABAIXO DO MINIMO</v>
      </c>
    </row>
    <row r="583" spans="2:19" ht="25.5" x14ac:dyDescent="0.2">
      <c r="B583" s="62"/>
      <c r="C583" s="55">
        <v>3</v>
      </c>
      <c r="D583" s="55" t="s">
        <v>592</v>
      </c>
      <c r="E583" s="55" t="s">
        <v>455</v>
      </c>
      <c r="F583" s="21" t="s">
        <v>4</v>
      </c>
      <c r="G583" s="26">
        <v>0.1</v>
      </c>
      <c r="H583" s="21" t="s">
        <v>4</v>
      </c>
      <c r="I583" s="26">
        <v>0.1</v>
      </c>
      <c r="J583" s="21"/>
      <c r="K583" s="26"/>
      <c r="L583" s="26"/>
      <c r="M583" s="26"/>
      <c r="N583" s="21" t="s">
        <v>4</v>
      </c>
      <c r="O583" s="23">
        <f>(G583+I583)/2</f>
        <v>0.1</v>
      </c>
      <c r="P583" s="46"/>
      <c r="Q583" s="45" t="s">
        <v>4</v>
      </c>
      <c r="R583" s="25">
        <v>5000</v>
      </c>
      <c r="S583" s="18" t="str">
        <f t="shared" si="8"/>
        <v>% ABAIXO DO MINIMO</v>
      </c>
    </row>
    <row r="584" spans="2:19" ht="25.5" x14ac:dyDescent="0.2">
      <c r="B584" s="62"/>
      <c r="C584" s="55">
        <v>4</v>
      </c>
      <c r="D584" s="55" t="s">
        <v>592</v>
      </c>
      <c r="E584" s="55" t="s">
        <v>456</v>
      </c>
      <c r="F584" s="21" t="s">
        <v>4</v>
      </c>
      <c r="G584" s="26">
        <v>0.04</v>
      </c>
      <c r="H584" s="21" t="s">
        <v>4</v>
      </c>
      <c r="I584" s="26">
        <v>0.05</v>
      </c>
      <c r="J584" s="21"/>
      <c r="K584" s="26"/>
      <c r="L584" s="26"/>
      <c r="M584" s="26"/>
      <c r="N584" s="21" t="s">
        <v>4</v>
      </c>
      <c r="O584" s="23">
        <f>(G584+I584)/2</f>
        <v>0.05</v>
      </c>
      <c r="P584" s="46"/>
      <c r="Q584" s="45" t="s">
        <v>4</v>
      </c>
      <c r="R584" s="25">
        <v>5000</v>
      </c>
      <c r="S584" s="18" t="str">
        <f t="shared" si="8"/>
        <v>% ABAIXO DO MINIMO</v>
      </c>
    </row>
    <row r="585" spans="2:19" x14ac:dyDescent="0.2">
      <c r="B585" s="28"/>
      <c r="C585" s="58" t="s">
        <v>531</v>
      </c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60"/>
      <c r="P585" s="54"/>
      <c r="Q585" s="54"/>
      <c r="R585" s="25">
        <f>SUM(R581:R584)</f>
        <v>25650</v>
      </c>
    </row>
    <row r="586" spans="2:19" x14ac:dyDescent="0.2">
      <c r="B586" s="3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29"/>
    </row>
    <row r="587" spans="2:19" x14ac:dyDescent="0.2">
      <c r="C587" s="36"/>
      <c r="D587" s="36"/>
      <c r="E587" s="37" t="s">
        <v>584</v>
      </c>
      <c r="O587" s="42" t="s">
        <v>589</v>
      </c>
      <c r="P587" s="42" t="s">
        <v>590</v>
      </c>
    </row>
    <row r="588" spans="2:19" x14ac:dyDescent="0.2">
      <c r="B588" s="36"/>
      <c r="C588" s="36"/>
      <c r="D588" s="36"/>
      <c r="E588" s="37" t="s">
        <v>585</v>
      </c>
      <c r="O588" s="38">
        <f>SUM(P582+P583+P584)/3</f>
        <v>0</v>
      </c>
      <c r="P588" s="38">
        <f>P581</f>
        <v>0</v>
      </c>
    </row>
    <row r="589" spans="2:19" x14ac:dyDescent="0.2">
      <c r="B589" s="36"/>
      <c r="C589" s="36"/>
      <c r="D589" s="36"/>
      <c r="E589" s="37" t="s">
        <v>586</v>
      </c>
      <c r="O589" s="43" t="s">
        <v>588</v>
      </c>
      <c r="P589" s="44">
        <f>0.6*O588+0.4*P588</f>
        <v>0</v>
      </c>
    </row>
    <row r="590" spans="2:19" x14ac:dyDescent="0.2">
      <c r="B590" s="36"/>
      <c r="C590" s="36"/>
      <c r="D590" s="36"/>
      <c r="E590" s="37" t="s">
        <v>587</v>
      </c>
    </row>
    <row r="591" spans="2:19" x14ac:dyDescent="0.2">
      <c r="B591" s="36"/>
      <c r="C591" s="36"/>
      <c r="D591" s="36"/>
      <c r="E591" s="50"/>
    </row>
    <row r="592" spans="2:19" x14ac:dyDescent="0.2">
      <c r="B592" s="36"/>
      <c r="C592" s="36"/>
      <c r="D592" s="36"/>
      <c r="E592" s="50"/>
    </row>
    <row r="593" spans="2:19" x14ac:dyDescent="0.2">
      <c r="B593" s="36"/>
      <c r="C593" s="36"/>
      <c r="D593" s="36"/>
      <c r="E593" s="50"/>
    </row>
    <row r="594" spans="2:19" x14ac:dyDescent="0.2">
      <c r="B594" s="36"/>
      <c r="C594" s="36"/>
      <c r="D594" s="36"/>
      <c r="E594" s="50"/>
    </row>
    <row r="595" spans="2:19" x14ac:dyDescent="0.2">
      <c r="B595" s="36"/>
      <c r="C595" s="36"/>
      <c r="D595" s="36"/>
      <c r="E595" s="50"/>
    </row>
    <row r="596" spans="2:19" x14ac:dyDescent="0.2">
      <c r="B596" s="36"/>
      <c r="C596" s="36"/>
      <c r="D596" s="36"/>
      <c r="E596" s="50"/>
    </row>
    <row r="597" spans="2:19" x14ac:dyDescent="0.2">
      <c r="B597" s="36"/>
      <c r="C597" s="36"/>
      <c r="D597" s="36"/>
      <c r="E597" s="36"/>
    </row>
    <row r="599" spans="2:19" ht="15" customHeight="1" x14ac:dyDescent="0.2">
      <c r="B599" s="61" t="s">
        <v>577</v>
      </c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</row>
    <row r="600" spans="2:19" ht="63.75" x14ac:dyDescent="0.2">
      <c r="B600" s="55" t="s">
        <v>0</v>
      </c>
      <c r="C600" s="55" t="s">
        <v>1</v>
      </c>
      <c r="D600" s="55" t="s">
        <v>591</v>
      </c>
      <c r="E600" s="55" t="s">
        <v>2</v>
      </c>
      <c r="F600" s="55" t="s">
        <v>8</v>
      </c>
      <c r="G600" s="55" t="s">
        <v>9</v>
      </c>
      <c r="H600" s="55" t="s">
        <v>8</v>
      </c>
      <c r="I600" s="55" t="s">
        <v>9</v>
      </c>
      <c r="J600" s="55"/>
      <c r="K600" s="55"/>
      <c r="L600" s="55"/>
      <c r="M600" s="55"/>
      <c r="N600" s="55" t="s">
        <v>8</v>
      </c>
      <c r="O600" s="55" t="s">
        <v>579</v>
      </c>
      <c r="P600" s="47" t="s">
        <v>581</v>
      </c>
      <c r="Q600" s="55" t="s">
        <v>583</v>
      </c>
      <c r="R600" s="19" t="s">
        <v>491</v>
      </c>
    </row>
    <row r="601" spans="2:19" ht="38.25" x14ac:dyDescent="0.2">
      <c r="B601" s="62">
        <v>41</v>
      </c>
      <c r="C601" s="55">
        <v>1</v>
      </c>
      <c r="D601" s="55">
        <v>100</v>
      </c>
      <c r="E601" s="55" t="s">
        <v>457</v>
      </c>
      <c r="F601" s="20">
        <v>55</v>
      </c>
      <c r="G601" s="21" t="s">
        <v>4</v>
      </c>
      <c r="H601" s="20">
        <v>50</v>
      </c>
      <c r="I601" s="21" t="s">
        <v>4</v>
      </c>
      <c r="J601" s="20"/>
      <c r="K601" s="21"/>
      <c r="L601" s="21"/>
      <c r="M601" s="21"/>
      <c r="N601" s="27">
        <f>(F601+H601)/2</f>
        <v>52.5</v>
      </c>
      <c r="O601" s="21" t="s">
        <v>580</v>
      </c>
      <c r="P601" s="48"/>
      <c r="Q601" s="24">
        <f>N601-N601*P601</f>
        <v>52.5</v>
      </c>
      <c r="R601" s="25">
        <f>Q601*D601</f>
        <v>5250</v>
      </c>
    </row>
    <row r="602" spans="2:19" ht="25.5" x14ac:dyDescent="0.2">
      <c r="B602" s="62"/>
      <c r="C602" s="55">
        <v>2</v>
      </c>
      <c r="D602" s="55" t="s">
        <v>592</v>
      </c>
      <c r="E602" s="55" t="s">
        <v>15</v>
      </c>
      <c r="F602" s="21" t="s">
        <v>4</v>
      </c>
      <c r="G602" s="26">
        <v>0.1</v>
      </c>
      <c r="H602" s="21" t="s">
        <v>4</v>
      </c>
      <c r="I602" s="26">
        <v>0.1</v>
      </c>
      <c r="J602" s="21"/>
      <c r="K602" s="26"/>
      <c r="L602" s="26"/>
      <c r="M602" s="26"/>
      <c r="N602" s="21" t="s">
        <v>4</v>
      </c>
      <c r="O602" s="23">
        <f>(G602+I602)/2</f>
        <v>0.1</v>
      </c>
      <c r="P602" s="46"/>
      <c r="Q602" s="45" t="s">
        <v>4</v>
      </c>
      <c r="R602" s="25">
        <v>5000</v>
      </c>
      <c r="S602" s="18" t="str">
        <f t="shared" si="8"/>
        <v>% ABAIXO DO MINIMO</v>
      </c>
    </row>
    <row r="603" spans="2:19" ht="25.5" x14ac:dyDescent="0.2">
      <c r="B603" s="62"/>
      <c r="C603" s="55">
        <v>3</v>
      </c>
      <c r="D603" s="55" t="s">
        <v>592</v>
      </c>
      <c r="E603" s="55" t="s">
        <v>16</v>
      </c>
      <c r="F603" s="21" t="s">
        <v>4</v>
      </c>
      <c r="G603" s="26">
        <v>0.1</v>
      </c>
      <c r="H603" s="21" t="s">
        <v>4</v>
      </c>
      <c r="I603" s="26">
        <v>0.1</v>
      </c>
      <c r="J603" s="21"/>
      <c r="K603" s="26"/>
      <c r="L603" s="26"/>
      <c r="M603" s="26"/>
      <c r="N603" s="21" t="s">
        <v>4</v>
      </c>
      <c r="O603" s="23">
        <f>(G603+I603)/2</f>
        <v>0.1</v>
      </c>
      <c r="P603" s="46"/>
      <c r="Q603" s="45" t="s">
        <v>4</v>
      </c>
      <c r="R603" s="25">
        <v>3000</v>
      </c>
      <c r="S603" s="18" t="str">
        <f t="shared" si="8"/>
        <v>% ABAIXO DO MINIMO</v>
      </c>
    </row>
    <row r="604" spans="2:19" ht="25.5" x14ac:dyDescent="0.2">
      <c r="B604" s="62"/>
      <c r="C604" s="55">
        <v>4</v>
      </c>
      <c r="D604" s="55" t="s">
        <v>592</v>
      </c>
      <c r="E604" s="55" t="s">
        <v>17</v>
      </c>
      <c r="F604" s="21" t="s">
        <v>4</v>
      </c>
      <c r="G604" s="26">
        <v>0.02</v>
      </c>
      <c r="H604" s="21" t="s">
        <v>4</v>
      </c>
      <c r="I604" s="26">
        <v>0.05</v>
      </c>
      <c r="J604" s="21"/>
      <c r="K604" s="26"/>
      <c r="L604" s="26"/>
      <c r="M604" s="26"/>
      <c r="N604" s="21" t="s">
        <v>4</v>
      </c>
      <c r="O604" s="23">
        <f>(G604+I604)/2</f>
        <v>0.04</v>
      </c>
      <c r="P604" s="46"/>
      <c r="Q604" s="45" t="s">
        <v>4</v>
      </c>
      <c r="R604" s="25">
        <v>3000</v>
      </c>
      <c r="S604" s="18" t="str">
        <f t="shared" si="8"/>
        <v>% ABAIXO DO MINIMO</v>
      </c>
    </row>
    <row r="605" spans="2:19" x14ac:dyDescent="0.2">
      <c r="B605" s="28"/>
      <c r="C605" s="58" t="s">
        <v>532</v>
      </c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60"/>
      <c r="P605" s="54"/>
      <c r="Q605" s="54"/>
      <c r="R605" s="25">
        <f>SUM(R601:R604)</f>
        <v>16250</v>
      </c>
    </row>
    <row r="606" spans="2:19" x14ac:dyDescent="0.2">
      <c r="B606" s="3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29"/>
    </row>
    <row r="607" spans="2:19" x14ac:dyDescent="0.2">
      <c r="C607" s="36"/>
      <c r="D607" s="36"/>
      <c r="E607" s="37" t="s">
        <v>584</v>
      </c>
      <c r="O607" s="42" t="s">
        <v>589</v>
      </c>
      <c r="P607" s="42" t="s">
        <v>590</v>
      </c>
    </row>
    <row r="608" spans="2:19" x14ac:dyDescent="0.2">
      <c r="B608" s="36"/>
      <c r="C608" s="36"/>
      <c r="D608" s="36"/>
      <c r="E608" s="37" t="s">
        <v>585</v>
      </c>
      <c r="O608" s="38">
        <f>SUM(P602+P603+P604)/3</f>
        <v>0</v>
      </c>
      <c r="P608" s="38">
        <f>P601</f>
        <v>0</v>
      </c>
    </row>
    <row r="609" spans="2:19" x14ac:dyDescent="0.2">
      <c r="B609" s="36"/>
      <c r="C609" s="36"/>
      <c r="D609" s="36"/>
      <c r="E609" s="37" t="s">
        <v>586</v>
      </c>
      <c r="O609" s="43" t="s">
        <v>588</v>
      </c>
      <c r="P609" s="44">
        <f>0.6*O608+0.4*P608</f>
        <v>0</v>
      </c>
    </row>
    <row r="610" spans="2:19" x14ac:dyDescent="0.2">
      <c r="B610" s="36"/>
      <c r="C610" s="36"/>
      <c r="D610" s="36"/>
      <c r="E610" s="37" t="s">
        <v>587</v>
      </c>
    </row>
    <row r="611" spans="2:19" x14ac:dyDescent="0.2">
      <c r="B611" s="36"/>
      <c r="C611" s="36"/>
      <c r="D611" s="36"/>
      <c r="E611" s="36"/>
    </row>
    <row r="613" spans="2:19" ht="15" customHeight="1" x14ac:dyDescent="0.2">
      <c r="B613" s="61" t="s">
        <v>578</v>
      </c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</row>
    <row r="614" spans="2:19" ht="63.75" x14ac:dyDescent="0.2">
      <c r="B614" s="55" t="s">
        <v>0</v>
      </c>
      <c r="C614" s="55" t="s">
        <v>1</v>
      </c>
      <c r="D614" s="55" t="s">
        <v>591</v>
      </c>
      <c r="E614" s="55" t="s">
        <v>2</v>
      </c>
      <c r="F614" s="55" t="s">
        <v>8</v>
      </c>
      <c r="G614" s="55" t="s">
        <v>9</v>
      </c>
      <c r="H614" s="55" t="s">
        <v>8</v>
      </c>
      <c r="I614" s="55" t="s">
        <v>9</v>
      </c>
      <c r="J614" s="55" t="s">
        <v>8</v>
      </c>
      <c r="K614" s="55" t="s">
        <v>9</v>
      </c>
      <c r="L614" s="55"/>
      <c r="M614" s="55"/>
      <c r="N614" s="55" t="s">
        <v>8</v>
      </c>
      <c r="O614" s="55" t="s">
        <v>579</v>
      </c>
      <c r="P614" s="47" t="s">
        <v>581</v>
      </c>
      <c r="Q614" s="55" t="s">
        <v>583</v>
      </c>
      <c r="R614" s="19" t="s">
        <v>491</v>
      </c>
    </row>
    <row r="615" spans="2:19" ht="38.25" x14ac:dyDescent="0.2">
      <c r="B615" s="62">
        <v>42</v>
      </c>
      <c r="C615" s="55">
        <v>1</v>
      </c>
      <c r="D615" s="55">
        <v>60</v>
      </c>
      <c r="E615" s="55" t="s">
        <v>458</v>
      </c>
      <c r="F615" s="20">
        <v>120</v>
      </c>
      <c r="G615" s="21" t="s">
        <v>4</v>
      </c>
      <c r="H615" s="20">
        <v>110</v>
      </c>
      <c r="I615" s="21" t="s">
        <v>4</v>
      </c>
      <c r="J615" s="20">
        <v>45</v>
      </c>
      <c r="K615" s="21" t="s">
        <v>4</v>
      </c>
      <c r="L615" s="21"/>
      <c r="M615" s="21"/>
      <c r="N615" s="27">
        <f>(F615+H615+J615)/3</f>
        <v>91.67</v>
      </c>
      <c r="O615" s="21" t="s">
        <v>580</v>
      </c>
      <c r="P615" s="48"/>
      <c r="Q615" s="24">
        <f>N615-N615*P615</f>
        <v>91.67</v>
      </c>
      <c r="R615" s="25">
        <f>Q615*D615</f>
        <v>5500.2</v>
      </c>
    </row>
    <row r="616" spans="2:19" ht="38.25" x14ac:dyDescent="0.2">
      <c r="B616" s="62"/>
      <c r="C616" s="55">
        <v>2</v>
      </c>
      <c r="D616" s="55" t="s">
        <v>592</v>
      </c>
      <c r="E616" s="55" t="s">
        <v>459</v>
      </c>
      <c r="F616" s="21" t="s">
        <v>4</v>
      </c>
      <c r="G616" s="26">
        <v>0.1</v>
      </c>
      <c r="H616" s="21" t="s">
        <v>4</v>
      </c>
      <c r="I616" s="26">
        <v>0.1</v>
      </c>
      <c r="J616" s="21" t="s">
        <v>4</v>
      </c>
      <c r="K616" s="26"/>
      <c r="L616" s="26"/>
      <c r="M616" s="26"/>
      <c r="N616" s="21" t="s">
        <v>4</v>
      </c>
      <c r="O616" s="23">
        <f>(G616+I616)/2</f>
        <v>0.1</v>
      </c>
      <c r="P616" s="46"/>
      <c r="Q616" s="45" t="s">
        <v>4</v>
      </c>
      <c r="R616" s="25">
        <v>5000</v>
      </c>
      <c r="S616" s="18" t="str">
        <f t="shared" si="8"/>
        <v>% ABAIXO DO MINIMO</v>
      </c>
    </row>
    <row r="617" spans="2:19" ht="38.25" x14ac:dyDescent="0.2">
      <c r="B617" s="62"/>
      <c r="C617" s="55">
        <v>3</v>
      </c>
      <c r="D617" s="55" t="s">
        <v>592</v>
      </c>
      <c r="E617" s="55" t="s">
        <v>460</v>
      </c>
      <c r="F617" s="21" t="s">
        <v>4</v>
      </c>
      <c r="G617" s="26">
        <v>0.1</v>
      </c>
      <c r="H617" s="21" t="s">
        <v>4</v>
      </c>
      <c r="I617" s="26">
        <v>0.1</v>
      </c>
      <c r="J617" s="21" t="s">
        <v>4</v>
      </c>
      <c r="K617" s="26"/>
      <c r="L617" s="26"/>
      <c r="M617" s="26"/>
      <c r="N617" s="21" t="s">
        <v>4</v>
      </c>
      <c r="O617" s="23">
        <f>(G617+I617)/2</f>
        <v>0.1</v>
      </c>
      <c r="P617" s="46"/>
      <c r="Q617" s="45" t="s">
        <v>4</v>
      </c>
      <c r="R617" s="25">
        <v>3000</v>
      </c>
      <c r="S617" s="18" t="str">
        <f t="shared" si="8"/>
        <v>% ABAIXO DO MINIMO</v>
      </c>
    </row>
    <row r="618" spans="2:19" ht="38.25" x14ac:dyDescent="0.2">
      <c r="B618" s="62"/>
      <c r="C618" s="55">
        <v>4</v>
      </c>
      <c r="D618" s="55" t="s">
        <v>592</v>
      </c>
      <c r="E618" s="55" t="s">
        <v>461</v>
      </c>
      <c r="F618" s="21" t="s">
        <v>4</v>
      </c>
      <c r="G618" s="26">
        <v>0.03</v>
      </c>
      <c r="H618" s="21" t="s">
        <v>4</v>
      </c>
      <c r="I618" s="26">
        <v>0.05</v>
      </c>
      <c r="J618" s="21" t="s">
        <v>4</v>
      </c>
      <c r="K618" s="26"/>
      <c r="L618" s="26"/>
      <c r="M618" s="26"/>
      <c r="N618" s="21" t="s">
        <v>4</v>
      </c>
      <c r="O618" s="23">
        <f>(G618+I618)/2</f>
        <v>0.04</v>
      </c>
      <c r="P618" s="46"/>
      <c r="Q618" s="45" t="s">
        <v>4</v>
      </c>
      <c r="R618" s="25">
        <v>3000</v>
      </c>
      <c r="S618" s="18" t="str">
        <f t="shared" si="8"/>
        <v>% ABAIXO DO MINIMO</v>
      </c>
    </row>
    <row r="619" spans="2:19" x14ac:dyDescent="0.2">
      <c r="B619" s="28"/>
      <c r="C619" s="58" t="s">
        <v>533</v>
      </c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60"/>
      <c r="P619" s="54"/>
      <c r="Q619" s="54"/>
      <c r="R619" s="25">
        <f>SUM(R615:R618)</f>
        <v>16500.2</v>
      </c>
    </row>
    <row r="620" spans="2:19" x14ac:dyDescent="0.2">
      <c r="B620" s="3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29"/>
    </row>
    <row r="621" spans="2:19" x14ac:dyDescent="0.2">
      <c r="C621" s="36"/>
      <c r="D621" s="36"/>
      <c r="E621" s="37" t="s">
        <v>584</v>
      </c>
      <c r="O621" s="42" t="s">
        <v>589</v>
      </c>
      <c r="P621" s="42" t="s">
        <v>590</v>
      </c>
    </row>
    <row r="622" spans="2:19" x14ac:dyDescent="0.2">
      <c r="B622" s="36"/>
      <c r="C622" s="36"/>
      <c r="D622" s="36"/>
      <c r="E622" s="37" t="s">
        <v>585</v>
      </c>
      <c r="O622" s="38">
        <f>SUM(P616+P617+P618)/3</f>
        <v>0</v>
      </c>
      <c r="P622" s="38">
        <f>P615</f>
        <v>0</v>
      </c>
    </row>
    <row r="623" spans="2:19" x14ac:dyDescent="0.2">
      <c r="B623" s="36"/>
      <c r="C623" s="36"/>
      <c r="D623" s="36"/>
      <c r="E623" s="37" t="s">
        <v>586</v>
      </c>
      <c r="O623" s="43" t="s">
        <v>588</v>
      </c>
      <c r="P623" s="44">
        <f>0.6*O622+0.4*P622</f>
        <v>0</v>
      </c>
    </row>
    <row r="624" spans="2:19" x14ac:dyDescent="0.2">
      <c r="B624" s="36"/>
      <c r="C624" s="36"/>
      <c r="D624" s="36"/>
      <c r="E624" s="37" t="s">
        <v>587</v>
      </c>
    </row>
    <row r="625" spans="2:19" x14ac:dyDescent="0.2">
      <c r="B625" s="36"/>
      <c r="C625" s="36"/>
      <c r="D625" s="36"/>
      <c r="E625" s="50"/>
    </row>
    <row r="626" spans="2:19" x14ac:dyDescent="0.2">
      <c r="B626" s="36"/>
      <c r="C626" s="36"/>
      <c r="D626" s="36"/>
      <c r="E626" s="50"/>
    </row>
    <row r="627" spans="2:19" x14ac:dyDescent="0.2">
      <c r="B627" s="36"/>
      <c r="C627" s="36"/>
      <c r="D627" s="36"/>
      <c r="E627" s="36"/>
    </row>
    <row r="629" spans="2:19" ht="15" customHeight="1" x14ac:dyDescent="0.2">
      <c r="B629" s="61" t="s">
        <v>18</v>
      </c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</row>
    <row r="630" spans="2:19" ht="63.75" x14ac:dyDescent="0.2">
      <c r="B630" s="55" t="s">
        <v>0</v>
      </c>
      <c r="C630" s="55" t="s">
        <v>1</v>
      </c>
      <c r="D630" s="55" t="s">
        <v>591</v>
      </c>
      <c r="E630" s="55" t="s">
        <v>2</v>
      </c>
      <c r="F630" s="55" t="s">
        <v>8</v>
      </c>
      <c r="G630" s="55" t="s">
        <v>9</v>
      </c>
      <c r="H630" s="55" t="s">
        <v>8</v>
      </c>
      <c r="I630" s="55" t="s">
        <v>9</v>
      </c>
      <c r="J630" s="55" t="s">
        <v>8</v>
      </c>
      <c r="K630" s="55" t="s">
        <v>9</v>
      </c>
      <c r="L630" s="55" t="s">
        <v>8</v>
      </c>
      <c r="M630" s="55" t="s">
        <v>9</v>
      </c>
      <c r="N630" s="55" t="s">
        <v>8</v>
      </c>
      <c r="O630" s="55" t="s">
        <v>579</v>
      </c>
      <c r="P630" s="47" t="s">
        <v>581</v>
      </c>
      <c r="Q630" s="55" t="s">
        <v>583</v>
      </c>
      <c r="R630" s="19" t="s">
        <v>491</v>
      </c>
    </row>
    <row r="631" spans="2:19" ht="38.25" x14ac:dyDescent="0.2">
      <c r="B631" s="62">
        <v>43</v>
      </c>
      <c r="C631" s="55">
        <v>1</v>
      </c>
      <c r="D631" s="55">
        <v>220</v>
      </c>
      <c r="E631" s="55" t="s">
        <v>462</v>
      </c>
      <c r="F631" s="20">
        <v>150</v>
      </c>
      <c r="G631" s="21" t="s">
        <v>4</v>
      </c>
      <c r="H631" s="20">
        <v>78</v>
      </c>
      <c r="I631" s="21" t="s">
        <v>4</v>
      </c>
      <c r="J631" s="20">
        <v>70</v>
      </c>
      <c r="K631" s="21" t="s">
        <v>4</v>
      </c>
      <c r="L631" s="20">
        <v>55</v>
      </c>
      <c r="M631" s="21" t="s">
        <v>4</v>
      </c>
      <c r="N631" s="27">
        <f>(F631+H631+J631+L631)/4</f>
        <v>88.25</v>
      </c>
      <c r="O631" s="21" t="s">
        <v>580</v>
      </c>
      <c r="P631" s="48"/>
      <c r="Q631" s="24">
        <f>N631-N631*P631</f>
        <v>88.25</v>
      </c>
      <c r="R631" s="25">
        <f>Q631*D631</f>
        <v>19415</v>
      </c>
    </row>
    <row r="632" spans="2:19" ht="38.25" x14ac:dyDescent="0.2">
      <c r="B632" s="62"/>
      <c r="C632" s="55">
        <v>2</v>
      </c>
      <c r="D632" s="55" t="s">
        <v>592</v>
      </c>
      <c r="E632" s="55" t="s">
        <v>463</v>
      </c>
      <c r="F632" s="21" t="s">
        <v>4</v>
      </c>
      <c r="G632" s="26">
        <v>0.1</v>
      </c>
      <c r="H632" s="21" t="s">
        <v>4</v>
      </c>
      <c r="I632" s="26">
        <v>0.1</v>
      </c>
      <c r="J632" s="21" t="s">
        <v>4</v>
      </c>
      <c r="K632" s="26">
        <v>0.1</v>
      </c>
      <c r="L632" s="21" t="s">
        <v>4</v>
      </c>
      <c r="M632" s="26"/>
      <c r="N632" s="21" t="s">
        <v>4</v>
      </c>
      <c r="O632" s="31">
        <f>(G632+I632+K632)/3</f>
        <v>0.1</v>
      </c>
      <c r="P632" s="46"/>
      <c r="Q632" s="45" t="s">
        <v>4</v>
      </c>
      <c r="R632" s="25">
        <v>5000</v>
      </c>
      <c r="S632" s="18" t="str">
        <f t="shared" ref="S632:S684" si="9">IF(P632&gt;=O632,"CORRETO","% ABAIXO DO MINIMO")</f>
        <v>% ABAIXO DO MINIMO</v>
      </c>
    </row>
    <row r="633" spans="2:19" ht="38.25" x14ac:dyDescent="0.2">
      <c r="B633" s="62"/>
      <c r="C633" s="55">
        <v>3</v>
      </c>
      <c r="D633" s="55" t="s">
        <v>592</v>
      </c>
      <c r="E633" s="55" t="s">
        <v>464</v>
      </c>
      <c r="F633" s="21" t="s">
        <v>4</v>
      </c>
      <c r="G633" s="26">
        <v>0.1</v>
      </c>
      <c r="H633" s="21" t="s">
        <v>4</v>
      </c>
      <c r="I633" s="26">
        <v>0.1</v>
      </c>
      <c r="J633" s="21" t="s">
        <v>4</v>
      </c>
      <c r="K633" s="26">
        <v>0.1</v>
      </c>
      <c r="L633" s="21" t="s">
        <v>4</v>
      </c>
      <c r="M633" s="26"/>
      <c r="N633" s="21" t="s">
        <v>4</v>
      </c>
      <c r="O633" s="31">
        <f>(G633+I633+K633)/3</f>
        <v>0.1</v>
      </c>
      <c r="P633" s="46"/>
      <c r="Q633" s="45" t="s">
        <v>4</v>
      </c>
      <c r="R633" s="25">
        <v>3000</v>
      </c>
      <c r="S633" s="18" t="str">
        <f t="shared" si="9"/>
        <v>% ABAIXO DO MINIMO</v>
      </c>
    </row>
    <row r="634" spans="2:19" ht="38.25" x14ac:dyDescent="0.2">
      <c r="B634" s="62"/>
      <c r="C634" s="55">
        <v>4</v>
      </c>
      <c r="D634" s="55" t="s">
        <v>592</v>
      </c>
      <c r="E634" s="55" t="s">
        <v>465</v>
      </c>
      <c r="F634" s="21" t="s">
        <v>4</v>
      </c>
      <c r="G634" s="26">
        <v>0.1</v>
      </c>
      <c r="H634" s="21" t="s">
        <v>4</v>
      </c>
      <c r="I634" s="26">
        <v>0.03</v>
      </c>
      <c r="J634" s="21" t="s">
        <v>4</v>
      </c>
      <c r="K634" s="26">
        <v>0.05</v>
      </c>
      <c r="L634" s="21" t="s">
        <v>4</v>
      </c>
      <c r="M634" s="26"/>
      <c r="N634" s="21" t="s">
        <v>4</v>
      </c>
      <c r="O634" s="31">
        <f>(G634+I634+K634)/3</f>
        <v>0.06</v>
      </c>
      <c r="P634" s="46"/>
      <c r="Q634" s="45" t="s">
        <v>4</v>
      </c>
      <c r="R634" s="25">
        <v>3000</v>
      </c>
      <c r="S634" s="18" t="str">
        <f t="shared" si="9"/>
        <v>% ABAIXO DO MINIMO</v>
      </c>
    </row>
    <row r="635" spans="2:19" x14ac:dyDescent="0.2">
      <c r="B635" s="28"/>
      <c r="C635" s="58" t="s">
        <v>534</v>
      </c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60"/>
      <c r="P635" s="54"/>
      <c r="Q635" s="54"/>
      <c r="R635" s="25">
        <f>SUM(R631:R634)</f>
        <v>30415</v>
      </c>
    </row>
    <row r="636" spans="2:19" x14ac:dyDescent="0.2">
      <c r="B636" s="3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29"/>
    </row>
    <row r="637" spans="2:19" x14ac:dyDescent="0.2">
      <c r="C637" s="36"/>
      <c r="D637" s="36"/>
      <c r="E637" s="37" t="s">
        <v>584</v>
      </c>
      <c r="O637" s="42" t="s">
        <v>589</v>
      </c>
      <c r="P637" s="42" t="s">
        <v>590</v>
      </c>
    </row>
    <row r="638" spans="2:19" x14ac:dyDescent="0.2">
      <c r="B638" s="36"/>
      <c r="C638" s="36"/>
      <c r="D638" s="36"/>
      <c r="E638" s="37" t="s">
        <v>585</v>
      </c>
      <c r="O638" s="38">
        <f>SUM(P632+P633+P634)/3</f>
        <v>0</v>
      </c>
      <c r="P638" s="38">
        <f>P631</f>
        <v>0</v>
      </c>
    </row>
    <row r="639" spans="2:19" x14ac:dyDescent="0.2">
      <c r="B639" s="36"/>
      <c r="C639" s="36"/>
      <c r="D639" s="36"/>
      <c r="E639" s="37" t="s">
        <v>586</v>
      </c>
      <c r="O639" s="43" t="s">
        <v>588</v>
      </c>
      <c r="P639" s="44">
        <f>0.6*O638+0.4*P638</f>
        <v>0</v>
      </c>
    </row>
    <row r="640" spans="2:19" x14ac:dyDescent="0.2">
      <c r="B640" s="36"/>
      <c r="C640" s="36"/>
      <c r="D640" s="36"/>
      <c r="E640" s="37" t="s">
        <v>587</v>
      </c>
    </row>
    <row r="641" spans="2:19" x14ac:dyDescent="0.2">
      <c r="B641" s="36"/>
      <c r="C641" s="36"/>
      <c r="D641" s="36"/>
      <c r="E641" s="36"/>
    </row>
    <row r="643" spans="2:19" ht="15" customHeight="1" x14ac:dyDescent="0.2">
      <c r="B643" s="61" t="s">
        <v>19</v>
      </c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</row>
    <row r="644" spans="2:19" ht="63.75" x14ac:dyDescent="0.2">
      <c r="B644" s="55" t="s">
        <v>0</v>
      </c>
      <c r="C644" s="55" t="s">
        <v>1</v>
      </c>
      <c r="D644" s="55" t="s">
        <v>591</v>
      </c>
      <c r="E644" s="55" t="s">
        <v>2</v>
      </c>
      <c r="F644" s="55" t="s">
        <v>8</v>
      </c>
      <c r="G644" s="55" t="s">
        <v>9</v>
      </c>
      <c r="H644" s="55" t="s">
        <v>8</v>
      </c>
      <c r="I644" s="55" t="s">
        <v>9</v>
      </c>
      <c r="J644" s="55" t="s">
        <v>8</v>
      </c>
      <c r="K644" s="55" t="s">
        <v>9</v>
      </c>
      <c r="L644" s="55" t="s">
        <v>8</v>
      </c>
      <c r="M644" s="55" t="s">
        <v>9</v>
      </c>
      <c r="N644" s="55" t="s">
        <v>8</v>
      </c>
      <c r="O644" s="55" t="s">
        <v>579</v>
      </c>
      <c r="P644" s="47" t="s">
        <v>581</v>
      </c>
      <c r="Q644" s="55" t="s">
        <v>583</v>
      </c>
      <c r="R644" s="19" t="s">
        <v>491</v>
      </c>
    </row>
    <row r="645" spans="2:19" ht="51" x14ac:dyDescent="0.2">
      <c r="B645" s="62">
        <v>44</v>
      </c>
      <c r="C645" s="55">
        <v>1</v>
      </c>
      <c r="D645" s="55">
        <v>150</v>
      </c>
      <c r="E645" s="55" t="s">
        <v>466</v>
      </c>
      <c r="F645" s="20">
        <v>220</v>
      </c>
      <c r="G645" s="21" t="s">
        <v>4</v>
      </c>
      <c r="H645" s="20">
        <v>185</v>
      </c>
      <c r="I645" s="21" t="s">
        <v>4</v>
      </c>
      <c r="J645" s="20">
        <v>180</v>
      </c>
      <c r="K645" s="21" t="s">
        <v>4</v>
      </c>
      <c r="L645" s="20">
        <v>120</v>
      </c>
      <c r="M645" s="21" t="s">
        <v>4</v>
      </c>
      <c r="N645" s="32">
        <f>(F645+H645+J645+L645)/4</f>
        <v>176.25</v>
      </c>
      <c r="O645" s="21" t="s">
        <v>580</v>
      </c>
      <c r="P645" s="48"/>
      <c r="Q645" s="24">
        <f>N645-N645*P645</f>
        <v>176.25</v>
      </c>
      <c r="R645" s="25">
        <f>Q645*D645</f>
        <v>26437.5</v>
      </c>
    </row>
    <row r="646" spans="2:19" ht="51" x14ac:dyDescent="0.2">
      <c r="B646" s="62"/>
      <c r="C646" s="55">
        <v>2</v>
      </c>
      <c r="D646" s="55">
        <v>60</v>
      </c>
      <c r="E646" s="55" t="s">
        <v>467</v>
      </c>
      <c r="F646" s="20">
        <v>220</v>
      </c>
      <c r="G646" s="21" t="s">
        <v>4</v>
      </c>
      <c r="H646" s="20">
        <v>130</v>
      </c>
      <c r="I646" s="21" t="s">
        <v>4</v>
      </c>
      <c r="J646" s="20">
        <v>120</v>
      </c>
      <c r="K646" s="21" t="s">
        <v>4</v>
      </c>
      <c r="L646" s="20">
        <v>110</v>
      </c>
      <c r="M646" s="21" t="s">
        <v>4</v>
      </c>
      <c r="N646" s="32">
        <f>(F646+H646+J646+L646)/4</f>
        <v>145</v>
      </c>
      <c r="O646" s="21" t="s">
        <v>580</v>
      </c>
      <c r="P646" s="48"/>
      <c r="Q646" s="24">
        <f t="shared" ref="Q646:Q649" si="10">N646-N646*P646</f>
        <v>145</v>
      </c>
      <c r="R646" s="25">
        <f t="shared" ref="R646:R649" si="11">Q646*D646</f>
        <v>8700</v>
      </c>
    </row>
    <row r="647" spans="2:19" ht="51" x14ac:dyDescent="0.2">
      <c r="B647" s="62"/>
      <c r="C647" s="55">
        <v>3</v>
      </c>
      <c r="D647" s="55">
        <v>60</v>
      </c>
      <c r="E647" s="55" t="s">
        <v>468</v>
      </c>
      <c r="F647" s="20">
        <v>220</v>
      </c>
      <c r="G647" s="21" t="s">
        <v>4</v>
      </c>
      <c r="H647" s="20">
        <v>110</v>
      </c>
      <c r="I647" s="21" t="s">
        <v>4</v>
      </c>
      <c r="J647" s="20">
        <v>100</v>
      </c>
      <c r="K647" s="21" t="s">
        <v>4</v>
      </c>
      <c r="L647" s="20"/>
      <c r="M647" s="21" t="s">
        <v>4</v>
      </c>
      <c r="N647" s="32">
        <f>(F647+H647+J647)/3</f>
        <v>143.33000000000001</v>
      </c>
      <c r="O647" s="21" t="s">
        <v>580</v>
      </c>
      <c r="P647" s="48"/>
      <c r="Q647" s="24">
        <f t="shared" si="10"/>
        <v>143.33000000000001</v>
      </c>
      <c r="R647" s="25">
        <f t="shared" si="11"/>
        <v>8599.7999999999993</v>
      </c>
    </row>
    <row r="648" spans="2:19" ht="51" x14ac:dyDescent="0.2">
      <c r="B648" s="62"/>
      <c r="C648" s="55">
        <v>4</v>
      </c>
      <c r="D648" s="55">
        <v>60</v>
      </c>
      <c r="E648" s="55" t="s">
        <v>469</v>
      </c>
      <c r="F648" s="20">
        <v>220</v>
      </c>
      <c r="G648" s="21" t="s">
        <v>4</v>
      </c>
      <c r="H648" s="20">
        <v>130</v>
      </c>
      <c r="I648" s="21" t="s">
        <v>4</v>
      </c>
      <c r="J648" s="20">
        <v>120</v>
      </c>
      <c r="K648" s="21" t="s">
        <v>4</v>
      </c>
      <c r="L648" s="20">
        <v>130</v>
      </c>
      <c r="M648" s="21" t="s">
        <v>4</v>
      </c>
      <c r="N648" s="32">
        <f>(F648+H648+J648+L648)/4</f>
        <v>150</v>
      </c>
      <c r="O648" s="21" t="s">
        <v>580</v>
      </c>
      <c r="P648" s="48"/>
      <c r="Q648" s="24">
        <f t="shared" si="10"/>
        <v>150</v>
      </c>
      <c r="R648" s="25">
        <f t="shared" si="11"/>
        <v>9000</v>
      </c>
    </row>
    <row r="649" spans="2:19" ht="51" x14ac:dyDescent="0.2">
      <c r="B649" s="62"/>
      <c r="C649" s="55">
        <v>5</v>
      </c>
      <c r="D649" s="55">
        <v>60</v>
      </c>
      <c r="E649" s="55" t="s">
        <v>470</v>
      </c>
      <c r="F649" s="20">
        <v>220</v>
      </c>
      <c r="G649" s="21" t="s">
        <v>4</v>
      </c>
      <c r="H649" s="20">
        <v>120</v>
      </c>
      <c r="I649" s="21" t="s">
        <v>4</v>
      </c>
      <c r="J649" s="20">
        <v>120</v>
      </c>
      <c r="K649" s="21" t="s">
        <v>4</v>
      </c>
      <c r="L649" s="20">
        <v>80</v>
      </c>
      <c r="M649" s="21" t="s">
        <v>4</v>
      </c>
      <c r="N649" s="32">
        <f>(F649+H649+J649+L649)/4</f>
        <v>135</v>
      </c>
      <c r="O649" s="21" t="s">
        <v>580</v>
      </c>
      <c r="P649" s="48"/>
      <c r="Q649" s="24">
        <f t="shared" si="10"/>
        <v>135</v>
      </c>
      <c r="R649" s="25">
        <f t="shared" si="11"/>
        <v>8100</v>
      </c>
    </row>
    <row r="650" spans="2:19" ht="38.25" x14ac:dyDescent="0.2">
      <c r="B650" s="62"/>
      <c r="C650" s="55">
        <v>6</v>
      </c>
      <c r="D650" s="55" t="s">
        <v>592</v>
      </c>
      <c r="E650" s="55" t="s">
        <v>463</v>
      </c>
      <c r="F650" s="21" t="s">
        <v>4</v>
      </c>
      <c r="G650" s="26">
        <v>0.1</v>
      </c>
      <c r="H650" s="21" t="s">
        <v>4</v>
      </c>
      <c r="I650" s="26">
        <v>0.1</v>
      </c>
      <c r="J650" s="21" t="s">
        <v>4</v>
      </c>
      <c r="K650" s="26">
        <v>0.1</v>
      </c>
      <c r="L650" s="21" t="s">
        <v>4</v>
      </c>
      <c r="M650" s="26"/>
      <c r="N650" s="21" t="s">
        <v>4</v>
      </c>
      <c r="O650" s="33">
        <f>(G650+I650+K650)/3</f>
        <v>0.1</v>
      </c>
      <c r="P650" s="49"/>
      <c r="Q650" s="45" t="s">
        <v>4</v>
      </c>
      <c r="R650" s="25">
        <v>5000</v>
      </c>
      <c r="S650" s="18" t="str">
        <f t="shared" si="9"/>
        <v>% ABAIXO DO MINIMO</v>
      </c>
    </row>
    <row r="651" spans="2:19" ht="38.25" x14ac:dyDescent="0.2">
      <c r="B651" s="62"/>
      <c r="C651" s="55">
        <v>7</v>
      </c>
      <c r="D651" s="55" t="s">
        <v>592</v>
      </c>
      <c r="E651" s="55" t="s">
        <v>471</v>
      </c>
      <c r="F651" s="21" t="s">
        <v>4</v>
      </c>
      <c r="G651" s="26">
        <v>0.15</v>
      </c>
      <c r="H651" s="21" t="s">
        <v>4</v>
      </c>
      <c r="I651" s="26">
        <v>0.1</v>
      </c>
      <c r="J651" s="21" t="s">
        <v>4</v>
      </c>
      <c r="K651" s="26">
        <v>0.1</v>
      </c>
      <c r="L651" s="21" t="s">
        <v>4</v>
      </c>
      <c r="M651" s="26"/>
      <c r="N651" s="21" t="s">
        <v>4</v>
      </c>
      <c r="O651" s="33">
        <f>(G651+I651+K651)/3</f>
        <v>0.12</v>
      </c>
      <c r="P651" s="49"/>
      <c r="Q651" s="45" t="s">
        <v>4</v>
      </c>
      <c r="R651" s="25">
        <v>5000</v>
      </c>
      <c r="S651" s="18" t="str">
        <f t="shared" si="9"/>
        <v>% ABAIXO DO MINIMO</v>
      </c>
    </row>
    <row r="652" spans="2:19" ht="38.25" x14ac:dyDescent="0.2">
      <c r="B652" s="62"/>
      <c r="C652" s="55">
        <v>8</v>
      </c>
      <c r="D652" s="55" t="s">
        <v>592</v>
      </c>
      <c r="E652" s="55" t="s">
        <v>465</v>
      </c>
      <c r="F652" s="21" t="s">
        <v>4</v>
      </c>
      <c r="G652" s="26">
        <v>0.3</v>
      </c>
      <c r="H652" s="21" t="s">
        <v>4</v>
      </c>
      <c r="I652" s="26">
        <v>0.03</v>
      </c>
      <c r="J652" s="21" t="s">
        <v>4</v>
      </c>
      <c r="K652" s="26">
        <v>0.05</v>
      </c>
      <c r="L652" s="21" t="s">
        <v>4</v>
      </c>
      <c r="M652" s="26"/>
      <c r="N652" s="21" t="s">
        <v>4</v>
      </c>
      <c r="O652" s="33">
        <f>(G652+I652+K652)/3</f>
        <v>0.13</v>
      </c>
      <c r="P652" s="49"/>
      <c r="Q652" s="45" t="s">
        <v>4</v>
      </c>
      <c r="R652" s="25">
        <v>5000</v>
      </c>
      <c r="S652" s="18" t="str">
        <f t="shared" si="9"/>
        <v>% ABAIXO DO MINIMO</v>
      </c>
    </row>
    <row r="653" spans="2:19" x14ac:dyDescent="0.2">
      <c r="B653" s="28"/>
      <c r="C653" s="58" t="s">
        <v>535</v>
      </c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60"/>
      <c r="P653" s="54"/>
      <c r="Q653" s="54"/>
      <c r="R653" s="25">
        <f>SUM(R645:R652)</f>
        <v>75837.3</v>
      </c>
    </row>
    <row r="654" spans="2:19" x14ac:dyDescent="0.2">
      <c r="B654" s="3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29"/>
    </row>
    <row r="655" spans="2:19" x14ac:dyDescent="0.2">
      <c r="C655" s="36"/>
      <c r="D655" s="36"/>
      <c r="E655" s="37" t="s">
        <v>584</v>
      </c>
      <c r="O655" s="42" t="s">
        <v>589</v>
      </c>
      <c r="P655" s="42" t="s">
        <v>590</v>
      </c>
    </row>
    <row r="656" spans="2:19" x14ac:dyDescent="0.2">
      <c r="B656" s="36"/>
      <c r="C656" s="36"/>
      <c r="D656" s="36"/>
      <c r="E656" s="37" t="s">
        <v>585</v>
      </c>
      <c r="O656" s="38">
        <f>SUM(P650+P651+P652)/3</f>
        <v>0</v>
      </c>
      <c r="P656" s="38">
        <f>SUM(P645:P649)/5</f>
        <v>0</v>
      </c>
    </row>
    <row r="657" spans="2:19" x14ac:dyDescent="0.2">
      <c r="B657" s="36"/>
      <c r="C657" s="36"/>
      <c r="D657" s="36"/>
      <c r="E657" s="37" t="s">
        <v>586</v>
      </c>
      <c r="O657" s="43" t="s">
        <v>588</v>
      </c>
      <c r="P657" s="44">
        <f>0.6*O656+0.4*P656</f>
        <v>0</v>
      </c>
    </row>
    <row r="658" spans="2:19" x14ac:dyDescent="0.2">
      <c r="B658" s="36"/>
      <c r="C658" s="36"/>
      <c r="D658" s="36"/>
      <c r="E658" s="37" t="s">
        <v>587</v>
      </c>
    </row>
    <row r="659" spans="2:19" x14ac:dyDescent="0.2">
      <c r="B659" s="36"/>
      <c r="C659" s="36"/>
      <c r="D659" s="36"/>
      <c r="E659" s="36"/>
    </row>
    <row r="661" spans="2:19" ht="15" customHeight="1" x14ac:dyDescent="0.2">
      <c r="B661" s="61" t="s">
        <v>20</v>
      </c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</row>
    <row r="662" spans="2:19" ht="63.75" x14ac:dyDescent="0.2">
      <c r="B662" s="55" t="s">
        <v>0</v>
      </c>
      <c r="C662" s="55" t="s">
        <v>1</v>
      </c>
      <c r="D662" s="55" t="s">
        <v>591</v>
      </c>
      <c r="E662" s="55" t="s">
        <v>2</v>
      </c>
      <c r="F662" s="55" t="s">
        <v>8</v>
      </c>
      <c r="G662" s="55" t="s">
        <v>9</v>
      </c>
      <c r="H662" s="55" t="s">
        <v>8</v>
      </c>
      <c r="I662" s="55" t="s">
        <v>9</v>
      </c>
      <c r="J662" s="55" t="s">
        <v>8</v>
      </c>
      <c r="K662" s="55" t="s">
        <v>9</v>
      </c>
      <c r="L662" s="55"/>
      <c r="M662" s="55"/>
      <c r="N662" s="55" t="s">
        <v>8</v>
      </c>
      <c r="O662" s="55" t="s">
        <v>579</v>
      </c>
      <c r="P662" s="47" t="s">
        <v>581</v>
      </c>
      <c r="Q662" s="55" t="s">
        <v>583</v>
      </c>
      <c r="R662" s="19" t="s">
        <v>491</v>
      </c>
    </row>
    <row r="663" spans="2:19" ht="38.25" x14ac:dyDescent="0.2">
      <c r="B663" s="62">
        <v>45</v>
      </c>
      <c r="C663" s="55">
        <v>1</v>
      </c>
      <c r="D663" s="55">
        <v>100</v>
      </c>
      <c r="E663" s="55" t="s">
        <v>472</v>
      </c>
      <c r="F663" s="20">
        <v>68</v>
      </c>
      <c r="G663" s="21" t="s">
        <v>4</v>
      </c>
      <c r="H663" s="20">
        <v>60</v>
      </c>
      <c r="I663" s="21" t="s">
        <v>4</v>
      </c>
      <c r="J663" s="20">
        <v>55</v>
      </c>
      <c r="K663" s="21" t="s">
        <v>4</v>
      </c>
      <c r="L663" s="21"/>
      <c r="M663" s="21"/>
      <c r="N663" s="32">
        <f>(F663+H663+J663)/3</f>
        <v>61</v>
      </c>
      <c r="O663" s="21" t="s">
        <v>580</v>
      </c>
      <c r="P663" s="48"/>
      <c r="Q663" s="24">
        <f>N663-N663*P663</f>
        <v>61</v>
      </c>
      <c r="R663" s="25">
        <f>Q663*D663</f>
        <v>6100</v>
      </c>
    </row>
    <row r="664" spans="2:19" ht="38.25" x14ac:dyDescent="0.2">
      <c r="B664" s="62"/>
      <c r="C664" s="55">
        <v>2</v>
      </c>
      <c r="D664" s="55" t="s">
        <v>592</v>
      </c>
      <c r="E664" s="55" t="s">
        <v>21</v>
      </c>
      <c r="F664" s="21" t="s">
        <v>4</v>
      </c>
      <c r="G664" s="26">
        <v>0.1</v>
      </c>
      <c r="H664" s="21" t="s">
        <v>4</v>
      </c>
      <c r="I664" s="26">
        <v>0.1</v>
      </c>
      <c r="J664" s="21" t="s">
        <v>4</v>
      </c>
      <c r="K664" s="26">
        <v>0.1</v>
      </c>
      <c r="L664" s="26"/>
      <c r="M664" s="26"/>
      <c r="N664" s="21" t="s">
        <v>4</v>
      </c>
      <c r="O664" s="31">
        <f>SUM(G664+I664+K664)/3</f>
        <v>0.1</v>
      </c>
      <c r="P664" s="46"/>
      <c r="Q664" s="45" t="s">
        <v>4</v>
      </c>
      <c r="R664" s="25">
        <v>3000</v>
      </c>
      <c r="S664" s="18" t="str">
        <f t="shared" si="9"/>
        <v>% ABAIXO DO MINIMO</v>
      </c>
    </row>
    <row r="665" spans="2:19" ht="38.25" x14ac:dyDescent="0.2">
      <c r="B665" s="62"/>
      <c r="C665" s="55">
        <v>3</v>
      </c>
      <c r="D665" s="55" t="s">
        <v>592</v>
      </c>
      <c r="E665" s="55" t="s">
        <v>22</v>
      </c>
      <c r="F665" s="21" t="s">
        <v>4</v>
      </c>
      <c r="G665" s="26">
        <v>0.1</v>
      </c>
      <c r="H665" s="21" t="s">
        <v>4</v>
      </c>
      <c r="I665" s="26">
        <v>0.1</v>
      </c>
      <c r="J665" s="21" t="s">
        <v>4</v>
      </c>
      <c r="K665" s="26">
        <v>0.1</v>
      </c>
      <c r="L665" s="26"/>
      <c r="M665" s="26"/>
      <c r="N665" s="21" t="s">
        <v>4</v>
      </c>
      <c r="O665" s="31">
        <f>SUM(G665+I665+K665)/3</f>
        <v>0.1</v>
      </c>
      <c r="P665" s="46"/>
      <c r="Q665" s="45" t="s">
        <v>4</v>
      </c>
      <c r="R665" s="25">
        <v>3000</v>
      </c>
      <c r="S665" s="18" t="str">
        <f t="shared" si="9"/>
        <v>% ABAIXO DO MINIMO</v>
      </c>
    </row>
    <row r="666" spans="2:19" ht="38.25" x14ac:dyDescent="0.2">
      <c r="B666" s="62"/>
      <c r="C666" s="55">
        <v>4</v>
      </c>
      <c r="D666" s="55" t="s">
        <v>592</v>
      </c>
      <c r="E666" s="55" t="s">
        <v>23</v>
      </c>
      <c r="F666" s="21" t="s">
        <v>4</v>
      </c>
      <c r="G666" s="26">
        <v>0.03</v>
      </c>
      <c r="H666" s="21" t="s">
        <v>4</v>
      </c>
      <c r="I666" s="26">
        <v>0.05</v>
      </c>
      <c r="J666" s="21" t="s">
        <v>4</v>
      </c>
      <c r="K666" s="26">
        <v>0.03</v>
      </c>
      <c r="L666" s="26"/>
      <c r="M666" s="26"/>
      <c r="N666" s="21" t="s">
        <v>4</v>
      </c>
      <c r="O666" s="31">
        <f>SUM(G666+I666+K666)/3</f>
        <v>0.04</v>
      </c>
      <c r="P666" s="46"/>
      <c r="Q666" s="45" t="s">
        <v>4</v>
      </c>
      <c r="R666" s="25">
        <v>3000</v>
      </c>
      <c r="S666" s="18" t="str">
        <f t="shared" si="9"/>
        <v>% ABAIXO DO MINIMO</v>
      </c>
    </row>
    <row r="667" spans="2:19" x14ac:dyDescent="0.2">
      <c r="B667" s="28"/>
      <c r="C667" s="58" t="s">
        <v>536</v>
      </c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60"/>
      <c r="P667" s="54"/>
      <c r="Q667" s="54"/>
      <c r="R667" s="25">
        <f>SUM(R663:R666)</f>
        <v>15100</v>
      </c>
    </row>
    <row r="668" spans="2:19" x14ac:dyDescent="0.2">
      <c r="B668" s="3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29"/>
    </row>
    <row r="669" spans="2:19" x14ac:dyDescent="0.2">
      <c r="C669" s="36"/>
      <c r="D669" s="36"/>
      <c r="E669" s="37" t="s">
        <v>584</v>
      </c>
      <c r="O669" s="42" t="s">
        <v>589</v>
      </c>
      <c r="P669" s="42" t="s">
        <v>590</v>
      </c>
    </row>
    <row r="670" spans="2:19" x14ac:dyDescent="0.2">
      <c r="B670" s="36"/>
      <c r="C670" s="36"/>
      <c r="D670" s="36"/>
      <c r="E670" s="37" t="s">
        <v>585</v>
      </c>
      <c r="O670" s="38">
        <f>SUM(P664+P665+P666)/3</f>
        <v>0</v>
      </c>
      <c r="P670" s="38">
        <f>P663</f>
        <v>0</v>
      </c>
    </row>
    <row r="671" spans="2:19" x14ac:dyDescent="0.2">
      <c r="B671" s="36"/>
      <c r="C671" s="36"/>
      <c r="D671" s="36"/>
      <c r="E671" s="37" t="s">
        <v>586</v>
      </c>
      <c r="O671" s="43" t="s">
        <v>588</v>
      </c>
      <c r="P671" s="44">
        <f>0.6*O670+0.4*P670</f>
        <v>0</v>
      </c>
    </row>
    <row r="672" spans="2:19" x14ac:dyDescent="0.2">
      <c r="B672" s="36"/>
      <c r="C672" s="36"/>
      <c r="D672" s="36"/>
      <c r="E672" s="37" t="s">
        <v>587</v>
      </c>
    </row>
    <row r="673" spans="2:19" x14ac:dyDescent="0.2">
      <c r="B673" s="36"/>
      <c r="C673" s="36"/>
      <c r="D673" s="36"/>
      <c r="E673" s="50"/>
    </row>
    <row r="674" spans="2:19" x14ac:dyDescent="0.2">
      <c r="B674" s="36"/>
      <c r="C674" s="36"/>
      <c r="D674" s="36"/>
      <c r="E674" s="50"/>
    </row>
    <row r="675" spans="2:19" x14ac:dyDescent="0.2">
      <c r="B675" s="36"/>
      <c r="C675" s="36"/>
      <c r="D675" s="36"/>
      <c r="E675" s="50"/>
    </row>
    <row r="676" spans="2:19" x14ac:dyDescent="0.2">
      <c r="B676" s="36"/>
      <c r="C676" s="36"/>
      <c r="D676" s="36"/>
      <c r="E676" s="50"/>
    </row>
    <row r="677" spans="2:19" x14ac:dyDescent="0.2">
      <c r="B677" s="36"/>
      <c r="C677" s="36"/>
      <c r="D677" s="36"/>
      <c r="E677" s="36"/>
    </row>
    <row r="679" spans="2:19" ht="15" customHeight="1" x14ac:dyDescent="0.2">
      <c r="B679" s="61" t="s">
        <v>24</v>
      </c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</row>
    <row r="680" spans="2:19" ht="63.75" x14ac:dyDescent="0.2">
      <c r="B680" s="55" t="s">
        <v>0</v>
      </c>
      <c r="C680" s="55" t="s">
        <v>1</v>
      </c>
      <c r="D680" s="55" t="s">
        <v>591</v>
      </c>
      <c r="E680" s="55" t="s">
        <v>2</v>
      </c>
      <c r="F680" s="55" t="s">
        <v>8</v>
      </c>
      <c r="G680" s="55" t="s">
        <v>9</v>
      </c>
      <c r="H680" s="55" t="s">
        <v>8</v>
      </c>
      <c r="I680" s="55" t="s">
        <v>9</v>
      </c>
      <c r="J680" s="55"/>
      <c r="K680" s="55"/>
      <c r="L680" s="55"/>
      <c r="M680" s="55"/>
      <c r="N680" s="55" t="s">
        <v>8</v>
      </c>
      <c r="O680" s="55" t="s">
        <v>579</v>
      </c>
      <c r="P680" s="47" t="s">
        <v>581</v>
      </c>
      <c r="Q680" s="55" t="s">
        <v>583</v>
      </c>
      <c r="R680" s="19" t="s">
        <v>491</v>
      </c>
    </row>
    <row r="681" spans="2:19" ht="38.25" x14ac:dyDescent="0.2">
      <c r="B681" s="62">
        <v>46</v>
      </c>
      <c r="C681" s="55">
        <v>1</v>
      </c>
      <c r="D681" s="55">
        <v>200</v>
      </c>
      <c r="E681" s="55" t="s">
        <v>473</v>
      </c>
      <c r="F681" s="20">
        <v>70</v>
      </c>
      <c r="G681" s="21" t="s">
        <v>4</v>
      </c>
      <c r="H681" s="20">
        <v>65</v>
      </c>
      <c r="I681" s="21" t="s">
        <v>4</v>
      </c>
      <c r="J681" s="20"/>
      <c r="K681" s="21"/>
      <c r="L681" s="21"/>
      <c r="M681" s="21"/>
      <c r="N681" s="32">
        <f>(F681+H681)/2</f>
        <v>67.5</v>
      </c>
      <c r="O681" s="21" t="s">
        <v>580</v>
      </c>
      <c r="P681" s="48"/>
      <c r="Q681" s="24">
        <f>N681-N681*P681</f>
        <v>67.5</v>
      </c>
      <c r="R681" s="25">
        <f>Q681*D681</f>
        <v>13500</v>
      </c>
    </row>
    <row r="682" spans="2:19" ht="38.25" x14ac:dyDescent="0.2">
      <c r="B682" s="62"/>
      <c r="C682" s="55">
        <v>2</v>
      </c>
      <c r="D682" s="55" t="s">
        <v>592</v>
      </c>
      <c r="E682" s="55" t="s">
        <v>25</v>
      </c>
      <c r="F682" s="21" t="s">
        <v>4</v>
      </c>
      <c r="G682" s="26">
        <v>0.1</v>
      </c>
      <c r="H682" s="21" t="s">
        <v>4</v>
      </c>
      <c r="I682" s="26">
        <v>0.1</v>
      </c>
      <c r="J682" s="21"/>
      <c r="K682" s="26"/>
      <c r="L682" s="26"/>
      <c r="M682" s="26"/>
      <c r="N682" s="21" t="s">
        <v>4</v>
      </c>
      <c r="O682" s="31">
        <f>(G682+I682)/2</f>
        <v>0.1</v>
      </c>
      <c r="P682" s="46"/>
      <c r="Q682" s="45" t="s">
        <v>4</v>
      </c>
      <c r="R682" s="25">
        <v>10000</v>
      </c>
      <c r="S682" s="18" t="str">
        <f t="shared" si="9"/>
        <v>% ABAIXO DO MINIMO</v>
      </c>
    </row>
    <row r="683" spans="2:19" ht="38.25" x14ac:dyDescent="0.2">
      <c r="B683" s="62"/>
      <c r="C683" s="55">
        <v>3</v>
      </c>
      <c r="D683" s="55" t="s">
        <v>592</v>
      </c>
      <c r="E683" s="55" t="s">
        <v>26</v>
      </c>
      <c r="F683" s="21" t="s">
        <v>4</v>
      </c>
      <c r="G683" s="26">
        <v>0.1</v>
      </c>
      <c r="H683" s="21" t="s">
        <v>4</v>
      </c>
      <c r="I683" s="26">
        <v>0.1</v>
      </c>
      <c r="J683" s="21"/>
      <c r="K683" s="26"/>
      <c r="L683" s="26"/>
      <c r="M683" s="26"/>
      <c r="N683" s="21" t="s">
        <v>4</v>
      </c>
      <c r="O683" s="31">
        <f>(G683+I683)/2</f>
        <v>0.1</v>
      </c>
      <c r="P683" s="46"/>
      <c r="Q683" s="45" t="s">
        <v>4</v>
      </c>
      <c r="R683" s="25">
        <v>7000</v>
      </c>
      <c r="S683" s="18" t="str">
        <f t="shared" si="9"/>
        <v>% ABAIXO DO MINIMO</v>
      </c>
    </row>
    <row r="684" spans="2:19" ht="38.25" x14ac:dyDescent="0.2">
      <c r="B684" s="62"/>
      <c r="C684" s="55">
        <v>4</v>
      </c>
      <c r="D684" s="55" t="s">
        <v>592</v>
      </c>
      <c r="E684" s="55" t="s">
        <v>27</v>
      </c>
      <c r="F684" s="21" t="s">
        <v>4</v>
      </c>
      <c r="G684" s="26">
        <v>0.03</v>
      </c>
      <c r="H684" s="21" t="s">
        <v>4</v>
      </c>
      <c r="I684" s="26">
        <v>0.05</v>
      </c>
      <c r="J684" s="21"/>
      <c r="K684" s="26"/>
      <c r="L684" s="26"/>
      <c r="M684" s="26"/>
      <c r="N684" s="21" t="s">
        <v>4</v>
      </c>
      <c r="O684" s="31">
        <f>(G684+I684)/2</f>
        <v>0.04</v>
      </c>
      <c r="P684" s="46"/>
      <c r="Q684" s="45" t="s">
        <v>4</v>
      </c>
      <c r="R684" s="25">
        <v>8000</v>
      </c>
      <c r="S684" s="18" t="str">
        <f t="shared" si="9"/>
        <v>% ABAIXO DO MINIMO</v>
      </c>
    </row>
    <row r="685" spans="2:19" x14ac:dyDescent="0.2">
      <c r="B685" s="28"/>
      <c r="C685" s="58" t="s">
        <v>537</v>
      </c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60"/>
      <c r="P685" s="54"/>
      <c r="Q685" s="54"/>
      <c r="R685" s="25">
        <f>SUM(R681:R684)</f>
        <v>38500</v>
      </c>
    </row>
    <row r="686" spans="2:19" x14ac:dyDescent="0.2">
      <c r="B686" s="3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29"/>
    </row>
    <row r="687" spans="2:19" x14ac:dyDescent="0.2">
      <c r="C687" s="36"/>
      <c r="D687" s="36"/>
      <c r="E687" s="37" t="s">
        <v>584</v>
      </c>
      <c r="O687" s="42" t="s">
        <v>589</v>
      </c>
      <c r="P687" s="42" t="s">
        <v>590</v>
      </c>
    </row>
    <row r="688" spans="2:19" x14ac:dyDescent="0.2">
      <c r="B688" s="36"/>
      <c r="C688" s="36"/>
      <c r="D688" s="36"/>
      <c r="E688" s="37" t="s">
        <v>585</v>
      </c>
      <c r="O688" s="38">
        <f>SUM(P682+P683+P684)/3</f>
        <v>0</v>
      </c>
      <c r="P688" s="38">
        <f>P681</f>
        <v>0</v>
      </c>
    </row>
    <row r="689" spans="2:19" x14ac:dyDescent="0.2">
      <c r="B689" s="36"/>
      <c r="C689" s="36"/>
      <c r="D689" s="36"/>
      <c r="E689" s="37" t="s">
        <v>586</v>
      </c>
      <c r="O689" s="43" t="s">
        <v>588</v>
      </c>
      <c r="P689" s="44">
        <f>0.6*O688+0.4*P688</f>
        <v>0</v>
      </c>
    </row>
    <row r="690" spans="2:19" x14ac:dyDescent="0.2">
      <c r="B690" s="36"/>
      <c r="C690" s="36"/>
      <c r="D690" s="36"/>
      <c r="E690" s="37" t="s">
        <v>587</v>
      </c>
    </row>
    <row r="691" spans="2:19" x14ac:dyDescent="0.2">
      <c r="B691" s="36"/>
      <c r="C691" s="36"/>
      <c r="D691" s="36"/>
      <c r="E691" s="36"/>
    </row>
    <row r="693" spans="2:19" ht="15" customHeight="1" x14ac:dyDescent="0.2">
      <c r="B693" s="61" t="s">
        <v>474</v>
      </c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</row>
    <row r="694" spans="2:19" ht="63.75" x14ac:dyDescent="0.2">
      <c r="B694" s="55" t="s">
        <v>0</v>
      </c>
      <c r="C694" s="55" t="s">
        <v>1</v>
      </c>
      <c r="D694" s="55" t="s">
        <v>591</v>
      </c>
      <c r="E694" s="55" t="s">
        <v>2</v>
      </c>
      <c r="F694" s="55" t="s">
        <v>8</v>
      </c>
      <c r="G694" s="55" t="s">
        <v>9</v>
      </c>
      <c r="H694" s="55" t="s">
        <v>8</v>
      </c>
      <c r="I694" s="55" t="s">
        <v>9</v>
      </c>
      <c r="J694" s="55"/>
      <c r="K694" s="55"/>
      <c r="L694" s="55"/>
      <c r="M694" s="55"/>
      <c r="N694" s="55" t="s">
        <v>8</v>
      </c>
      <c r="O694" s="55" t="s">
        <v>579</v>
      </c>
      <c r="P694" s="47" t="s">
        <v>581</v>
      </c>
      <c r="Q694" s="55" t="s">
        <v>583</v>
      </c>
      <c r="R694" s="19" t="s">
        <v>491</v>
      </c>
    </row>
    <row r="695" spans="2:19" ht="38.25" x14ac:dyDescent="0.2">
      <c r="B695" s="62">
        <v>47</v>
      </c>
      <c r="C695" s="55">
        <v>1</v>
      </c>
      <c r="D695" s="55">
        <v>400</v>
      </c>
      <c r="E695" s="55" t="s">
        <v>475</v>
      </c>
      <c r="F695" s="20">
        <v>70</v>
      </c>
      <c r="G695" s="21" t="s">
        <v>4</v>
      </c>
      <c r="H695" s="20">
        <v>65</v>
      </c>
      <c r="I695" s="21" t="s">
        <v>4</v>
      </c>
      <c r="J695" s="20"/>
      <c r="K695" s="21"/>
      <c r="L695" s="21"/>
      <c r="M695" s="21"/>
      <c r="N695" s="32">
        <f>(F695+H695)/2</f>
        <v>67.5</v>
      </c>
      <c r="O695" s="21" t="s">
        <v>580</v>
      </c>
      <c r="P695" s="48"/>
      <c r="Q695" s="24">
        <f>N695-N695*P695</f>
        <v>67.5</v>
      </c>
      <c r="R695" s="34">
        <f>Q695*D695</f>
        <v>27000</v>
      </c>
    </row>
    <row r="696" spans="2:19" ht="38.25" x14ac:dyDescent="0.2">
      <c r="B696" s="62"/>
      <c r="C696" s="55">
        <v>2</v>
      </c>
      <c r="D696" s="55" t="s">
        <v>592</v>
      </c>
      <c r="E696" s="55" t="s">
        <v>28</v>
      </c>
      <c r="F696" s="21" t="s">
        <v>4</v>
      </c>
      <c r="G696" s="26">
        <v>0.1</v>
      </c>
      <c r="H696" s="21" t="s">
        <v>4</v>
      </c>
      <c r="I696" s="26">
        <v>0.1</v>
      </c>
      <c r="J696" s="21"/>
      <c r="K696" s="26"/>
      <c r="L696" s="26"/>
      <c r="M696" s="26"/>
      <c r="N696" s="21" t="s">
        <v>4</v>
      </c>
      <c r="O696" s="31">
        <f>(G696+I696)/2</f>
        <v>0.1</v>
      </c>
      <c r="P696" s="46"/>
      <c r="Q696" s="45" t="s">
        <v>4</v>
      </c>
      <c r="R696" s="25">
        <v>8000</v>
      </c>
      <c r="S696" s="18" t="str">
        <f t="shared" ref="S696:S750" si="12">IF(P696&gt;=O696,"CORRETO","% ABAIXO DO MINIMO")</f>
        <v>% ABAIXO DO MINIMO</v>
      </c>
    </row>
    <row r="697" spans="2:19" ht="38.25" x14ac:dyDescent="0.2">
      <c r="B697" s="62"/>
      <c r="C697" s="55">
        <v>3</v>
      </c>
      <c r="D697" s="55" t="s">
        <v>592</v>
      </c>
      <c r="E697" s="55" t="s">
        <v>29</v>
      </c>
      <c r="F697" s="21" t="s">
        <v>4</v>
      </c>
      <c r="G697" s="26">
        <v>0.1</v>
      </c>
      <c r="H697" s="21" t="s">
        <v>4</v>
      </c>
      <c r="I697" s="26">
        <v>0.1</v>
      </c>
      <c r="J697" s="21"/>
      <c r="K697" s="26"/>
      <c r="L697" s="26"/>
      <c r="M697" s="26"/>
      <c r="N697" s="21" t="s">
        <v>4</v>
      </c>
      <c r="O697" s="31">
        <f>(G697+I697)/2</f>
        <v>0.1</v>
      </c>
      <c r="P697" s="46"/>
      <c r="Q697" s="45" t="s">
        <v>4</v>
      </c>
      <c r="R697" s="25">
        <v>6000</v>
      </c>
      <c r="S697" s="18" t="str">
        <f t="shared" si="12"/>
        <v>% ABAIXO DO MINIMO</v>
      </c>
    </row>
    <row r="698" spans="2:19" ht="38.25" x14ac:dyDescent="0.2">
      <c r="B698" s="62"/>
      <c r="C698" s="55">
        <v>4</v>
      </c>
      <c r="D698" s="55" t="s">
        <v>592</v>
      </c>
      <c r="E698" s="55" t="s">
        <v>30</v>
      </c>
      <c r="F698" s="21" t="s">
        <v>4</v>
      </c>
      <c r="G698" s="26">
        <v>0.03</v>
      </c>
      <c r="H698" s="21" t="s">
        <v>4</v>
      </c>
      <c r="I698" s="26">
        <v>0.05</v>
      </c>
      <c r="J698" s="21"/>
      <c r="K698" s="26"/>
      <c r="L698" s="26"/>
      <c r="M698" s="26"/>
      <c r="N698" s="21" t="s">
        <v>4</v>
      </c>
      <c r="O698" s="31">
        <f>(G698+I698)/2</f>
        <v>0.04</v>
      </c>
      <c r="P698" s="46"/>
      <c r="Q698" s="45" t="s">
        <v>4</v>
      </c>
      <c r="R698" s="25">
        <v>6000</v>
      </c>
      <c r="S698" s="18" t="str">
        <f t="shared" si="12"/>
        <v>% ABAIXO DO MINIMO</v>
      </c>
    </row>
    <row r="699" spans="2:19" x14ac:dyDescent="0.2">
      <c r="B699" s="28"/>
      <c r="C699" s="58" t="s">
        <v>538</v>
      </c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60"/>
      <c r="P699" s="54"/>
      <c r="Q699" s="54"/>
      <c r="R699" s="25">
        <f>SUM(R695:R698)</f>
        <v>47000</v>
      </c>
    </row>
    <row r="700" spans="2:19" x14ac:dyDescent="0.2">
      <c r="B700" s="3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29"/>
    </row>
    <row r="701" spans="2:19" x14ac:dyDescent="0.2">
      <c r="C701" s="36"/>
      <c r="D701" s="36"/>
      <c r="E701" s="37" t="s">
        <v>584</v>
      </c>
      <c r="O701" s="42" t="s">
        <v>589</v>
      </c>
      <c r="P701" s="42" t="s">
        <v>590</v>
      </c>
    </row>
    <row r="702" spans="2:19" x14ac:dyDescent="0.2">
      <c r="B702" s="36"/>
      <c r="C702" s="36"/>
      <c r="D702" s="36"/>
      <c r="E702" s="37" t="s">
        <v>585</v>
      </c>
      <c r="O702" s="38">
        <f>SUM(P696+P697+P698)/3</f>
        <v>0</v>
      </c>
      <c r="P702" s="38">
        <f>P695</f>
        <v>0</v>
      </c>
    </row>
    <row r="703" spans="2:19" x14ac:dyDescent="0.2">
      <c r="B703" s="36"/>
      <c r="C703" s="36"/>
      <c r="D703" s="36"/>
      <c r="E703" s="37" t="s">
        <v>586</v>
      </c>
      <c r="O703" s="43" t="s">
        <v>588</v>
      </c>
      <c r="P703" s="44">
        <f>0.6*O702+0.4*P702</f>
        <v>0</v>
      </c>
    </row>
    <row r="704" spans="2:19" x14ac:dyDescent="0.2">
      <c r="B704" s="36"/>
      <c r="C704" s="36"/>
      <c r="D704" s="36"/>
      <c r="E704" s="37" t="s">
        <v>587</v>
      </c>
    </row>
    <row r="705" spans="2:19" x14ac:dyDescent="0.2">
      <c r="B705" s="36"/>
      <c r="C705" s="36"/>
      <c r="D705" s="36"/>
      <c r="E705" s="36"/>
    </row>
    <row r="707" spans="2:19" ht="12.75" customHeight="1" x14ac:dyDescent="0.2">
      <c r="B707" s="61" t="s">
        <v>31</v>
      </c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</row>
    <row r="708" spans="2:19" ht="63.75" x14ac:dyDescent="0.2">
      <c r="B708" s="55" t="s">
        <v>0</v>
      </c>
      <c r="C708" s="55" t="s">
        <v>1</v>
      </c>
      <c r="D708" s="55" t="s">
        <v>591</v>
      </c>
      <c r="E708" s="55" t="s">
        <v>2</v>
      </c>
      <c r="F708" s="55" t="s">
        <v>8</v>
      </c>
      <c r="G708" s="55" t="s">
        <v>9</v>
      </c>
      <c r="H708" s="55" t="s">
        <v>8</v>
      </c>
      <c r="I708" s="55" t="s">
        <v>9</v>
      </c>
      <c r="J708" s="55"/>
      <c r="K708" s="55"/>
      <c r="L708" s="55"/>
      <c r="M708" s="55"/>
      <c r="N708" s="55" t="s">
        <v>8</v>
      </c>
      <c r="O708" s="55" t="s">
        <v>579</v>
      </c>
      <c r="P708" s="47" t="s">
        <v>581</v>
      </c>
      <c r="Q708" s="55" t="s">
        <v>583</v>
      </c>
      <c r="R708" s="19" t="s">
        <v>491</v>
      </c>
    </row>
    <row r="709" spans="2:19" ht="38.25" x14ac:dyDescent="0.2">
      <c r="B709" s="62">
        <v>48</v>
      </c>
      <c r="C709" s="55">
        <v>1</v>
      </c>
      <c r="D709" s="55">
        <v>220</v>
      </c>
      <c r="E709" s="55" t="s">
        <v>476</v>
      </c>
      <c r="F709" s="20">
        <v>70</v>
      </c>
      <c r="G709" s="21" t="s">
        <v>4</v>
      </c>
      <c r="H709" s="20">
        <v>65</v>
      </c>
      <c r="I709" s="21" t="s">
        <v>4</v>
      </c>
      <c r="J709" s="20"/>
      <c r="K709" s="21"/>
      <c r="L709" s="21"/>
      <c r="M709" s="21"/>
      <c r="N709" s="32">
        <f>(F709+H709)/2</f>
        <v>67.5</v>
      </c>
      <c r="O709" s="21" t="s">
        <v>580</v>
      </c>
      <c r="P709" s="48"/>
      <c r="Q709" s="24">
        <f>N709-N709*P709</f>
        <v>67.5</v>
      </c>
      <c r="R709" s="25">
        <f>Q709*D709</f>
        <v>14850</v>
      </c>
    </row>
    <row r="710" spans="2:19" ht="38.25" x14ac:dyDescent="0.2">
      <c r="B710" s="62"/>
      <c r="C710" s="55">
        <v>2</v>
      </c>
      <c r="D710" s="55" t="s">
        <v>592</v>
      </c>
      <c r="E710" s="55" t="s">
        <v>32</v>
      </c>
      <c r="F710" s="21" t="s">
        <v>4</v>
      </c>
      <c r="G710" s="26">
        <v>0.1</v>
      </c>
      <c r="H710" s="21" t="s">
        <v>4</v>
      </c>
      <c r="I710" s="26">
        <v>0.1</v>
      </c>
      <c r="J710" s="21"/>
      <c r="K710" s="26"/>
      <c r="L710" s="26"/>
      <c r="M710" s="26"/>
      <c r="N710" s="21" t="s">
        <v>4</v>
      </c>
      <c r="O710" s="31">
        <f>(G710+I710)/2</f>
        <v>0.1</v>
      </c>
      <c r="P710" s="46"/>
      <c r="Q710" s="45" t="s">
        <v>4</v>
      </c>
      <c r="R710" s="25">
        <v>5000</v>
      </c>
      <c r="S710" s="18" t="str">
        <f t="shared" si="12"/>
        <v>% ABAIXO DO MINIMO</v>
      </c>
    </row>
    <row r="711" spans="2:19" ht="38.25" x14ac:dyDescent="0.2">
      <c r="B711" s="62"/>
      <c r="C711" s="55">
        <v>3</v>
      </c>
      <c r="D711" s="55" t="s">
        <v>592</v>
      </c>
      <c r="E711" s="55" t="s">
        <v>33</v>
      </c>
      <c r="F711" s="21" t="s">
        <v>4</v>
      </c>
      <c r="G711" s="26">
        <v>0.1</v>
      </c>
      <c r="H711" s="21" t="s">
        <v>4</v>
      </c>
      <c r="I711" s="26">
        <v>0.1</v>
      </c>
      <c r="J711" s="21"/>
      <c r="K711" s="26"/>
      <c r="L711" s="26"/>
      <c r="M711" s="26"/>
      <c r="N711" s="21" t="s">
        <v>4</v>
      </c>
      <c r="O711" s="31">
        <f>(G711+I711)/2</f>
        <v>0.1</v>
      </c>
      <c r="P711" s="46"/>
      <c r="Q711" s="45" t="s">
        <v>4</v>
      </c>
      <c r="R711" s="25">
        <v>5000</v>
      </c>
      <c r="S711" s="18" t="str">
        <f t="shared" si="12"/>
        <v>% ABAIXO DO MINIMO</v>
      </c>
    </row>
    <row r="712" spans="2:19" ht="38.25" x14ac:dyDescent="0.2">
      <c r="B712" s="62"/>
      <c r="C712" s="55">
        <v>4</v>
      </c>
      <c r="D712" s="55" t="s">
        <v>592</v>
      </c>
      <c r="E712" s="55" t="s">
        <v>34</v>
      </c>
      <c r="F712" s="21" t="s">
        <v>4</v>
      </c>
      <c r="G712" s="26">
        <v>0.03</v>
      </c>
      <c r="H712" s="21" t="s">
        <v>4</v>
      </c>
      <c r="I712" s="26">
        <v>0.05</v>
      </c>
      <c r="J712" s="21"/>
      <c r="K712" s="26"/>
      <c r="L712" s="26"/>
      <c r="M712" s="26"/>
      <c r="N712" s="21" t="s">
        <v>4</v>
      </c>
      <c r="O712" s="31">
        <f>(G712+I712)/2</f>
        <v>0.04</v>
      </c>
      <c r="P712" s="46"/>
      <c r="Q712" s="45" t="s">
        <v>4</v>
      </c>
      <c r="R712" s="25">
        <v>5000</v>
      </c>
      <c r="S712" s="18" t="str">
        <f t="shared" si="12"/>
        <v>% ABAIXO DO MINIMO</v>
      </c>
    </row>
    <row r="713" spans="2:19" x14ac:dyDescent="0.2">
      <c r="B713" s="28"/>
      <c r="C713" s="58" t="s">
        <v>539</v>
      </c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60"/>
      <c r="P713" s="54"/>
      <c r="Q713" s="54"/>
      <c r="R713" s="25">
        <f>SUM(R709:R712)</f>
        <v>29850</v>
      </c>
    </row>
    <row r="714" spans="2:19" x14ac:dyDescent="0.2">
      <c r="B714" s="3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29"/>
    </row>
    <row r="715" spans="2:19" x14ac:dyDescent="0.2">
      <c r="C715" s="36"/>
      <c r="D715" s="36"/>
      <c r="E715" s="37" t="s">
        <v>584</v>
      </c>
      <c r="O715" s="42" t="s">
        <v>589</v>
      </c>
      <c r="P715" s="42" t="s">
        <v>590</v>
      </c>
    </row>
    <row r="716" spans="2:19" x14ac:dyDescent="0.2">
      <c r="B716" s="36"/>
      <c r="C716" s="36"/>
      <c r="D716" s="36"/>
      <c r="E716" s="37" t="s">
        <v>585</v>
      </c>
      <c r="O716" s="38">
        <f>SUM(P710+P711+P712)/3</f>
        <v>0</v>
      </c>
      <c r="P716" s="38">
        <f>P709</f>
        <v>0</v>
      </c>
    </row>
    <row r="717" spans="2:19" x14ac:dyDescent="0.2">
      <c r="B717" s="36"/>
      <c r="C717" s="36"/>
      <c r="D717" s="36"/>
      <c r="E717" s="37" t="s">
        <v>586</v>
      </c>
      <c r="O717" s="43" t="s">
        <v>588</v>
      </c>
      <c r="P717" s="44">
        <f>0.6*O716+0.4*P716</f>
        <v>0</v>
      </c>
    </row>
    <row r="718" spans="2:19" x14ac:dyDescent="0.2">
      <c r="B718" s="36"/>
      <c r="C718" s="36"/>
      <c r="D718" s="36"/>
      <c r="E718" s="37" t="s">
        <v>587</v>
      </c>
    </row>
    <row r="719" spans="2:19" x14ac:dyDescent="0.2">
      <c r="B719" s="36"/>
      <c r="C719" s="36"/>
      <c r="D719" s="36"/>
      <c r="E719" s="36"/>
    </row>
    <row r="721" spans="2:19" ht="15" customHeight="1" x14ac:dyDescent="0.2">
      <c r="B721" s="61" t="s">
        <v>35</v>
      </c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</row>
    <row r="722" spans="2:19" ht="63.75" x14ac:dyDescent="0.2">
      <c r="B722" s="55" t="s">
        <v>0</v>
      </c>
      <c r="C722" s="55" t="s">
        <v>1</v>
      </c>
      <c r="D722" s="55" t="s">
        <v>591</v>
      </c>
      <c r="E722" s="55" t="s">
        <v>2</v>
      </c>
      <c r="F722" s="55" t="s">
        <v>8</v>
      </c>
      <c r="G722" s="55" t="s">
        <v>9</v>
      </c>
      <c r="H722" s="55" t="s">
        <v>8</v>
      </c>
      <c r="I722" s="55" t="s">
        <v>9</v>
      </c>
      <c r="J722" s="55"/>
      <c r="K722" s="55"/>
      <c r="L722" s="55"/>
      <c r="M722" s="55"/>
      <c r="N722" s="55" t="s">
        <v>8</v>
      </c>
      <c r="O722" s="55" t="s">
        <v>579</v>
      </c>
      <c r="P722" s="47" t="s">
        <v>581</v>
      </c>
      <c r="Q722" s="55" t="s">
        <v>583</v>
      </c>
      <c r="R722" s="19" t="s">
        <v>491</v>
      </c>
    </row>
    <row r="723" spans="2:19" ht="38.25" x14ac:dyDescent="0.2">
      <c r="B723" s="62">
        <v>49</v>
      </c>
      <c r="C723" s="55">
        <v>1</v>
      </c>
      <c r="D723" s="55">
        <v>300</v>
      </c>
      <c r="E723" s="55" t="s">
        <v>477</v>
      </c>
      <c r="F723" s="20">
        <v>68</v>
      </c>
      <c r="G723" s="21" t="s">
        <v>4</v>
      </c>
      <c r="H723" s="20">
        <v>60</v>
      </c>
      <c r="I723" s="21" t="s">
        <v>4</v>
      </c>
      <c r="J723" s="20"/>
      <c r="K723" s="21"/>
      <c r="L723" s="21"/>
      <c r="M723" s="21"/>
      <c r="N723" s="32">
        <f>(F723+H723)/2</f>
        <v>64</v>
      </c>
      <c r="O723" s="21" t="s">
        <v>580</v>
      </c>
      <c r="P723" s="48"/>
      <c r="Q723" s="24">
        <f>N723-N723*P723</f>
        <v>64</v>
      </c>
      <c r="R723" s="25">
        <f>Q723*D723</f>
        <v>19200</v>
      </c>
    </row>
    <row r="724" spans="2:19" ht="38.25" x14ac:dyDescent="0.2">
      <c r="B724" s="62"/>
      <c r="C724" s="55">
        <v>2</v>
      </c>
      <c r="D724" s="55" t="s">
        <v>592</v>
      </c>
      <c r="E724" s="55" t="s">
        <v>25</v>
      </c>
      <c r="F724" s="21" t="s">
        <v>4</v>
      </c>
      <c r="G724" s="26">
        <v>0.1</v>
      </c>
      <c r="H724" s="21" t="s">
        <v>4</v>
      </c>
      <c r="I724" s="26">
        <v>0.1</v>
      </c>
      <c r="J724" s="21"/>
      <c r="K724" s="26"/>
      <c r="L724" s="26"/>
      <c r="M724" s="26"/>
      <c r="N724" s="21" t="s">
        <v>4</v>
      </c>
      <c r="O724" s="31">
        <f>(G724+I724)/2</f>
        <v>0.1</v>
      </c>
      <c r="P724" s="46"/>
      <c r="Q724" s="45" t="s">
        <v>4</v>
      </c>
      <c r="R724" s="25">
        <v>8000</v>
      </c>
      <c r="S724" s="18" t="str">
        <f t="shared" si="12"/>
        <v>% ABAIXO DO MINIMO</v>
      </c>
    </row>
    <row r="725" spans="2:19" ht="38.25" x14ac:dyDescent="0.2">
      <c r="B725" s="62"/>
      <c r="C725" s="55">
        <v>3</v>
      </c>
      <c r="D725" s="55" t="s">
        <v>592</v>
      </c>
      <c r="E725" s="55" t="s">
        <v>26</v>
      </c>
      <c r="F725" s="21" t="s">
        <v>4</v>
      </c>
      <c r="G725" s="26">
        <v>0.1</v>
      </c>
      <c r="H725" s="21" t="s">
        <v>4</v>
      </c>
      <c r="I725" s="26">
        <v>0.1</v>
      </c>
      <c r="J725" s="21"/>
      <c r="K725" s="26"/>
      <c r="L725" s="26"/>
      <c r="M725" s="26"/>
      <c r="N725" s="21" t="s">
        <v>4</v>
      </c>
      <c r="O725" s="31">
        <f>(G725+I725)/2</f>
        <v>0.1</v>
      </c>
      <c r="P725" s="46"/>
      <c r="Q725" s="45" t="s">
        <v>4</v>
      </c>
      <c r="R725" s="25">
        <v>6000</v>
      </c>
      <c r="S725" s="18" t="str">
        <f t="shared" si="12"/>
        <v>% ABAIXO DO MINIMO</v>
      </c>
    </row>
    <row r="726" spans="2:19" ht="38.25" x14ac:dyDescent="0.2">
      <c r="B726" s="62"/>
      <c r="C726" s="55">
        <v>4</v>
      </c>
      <c r="D726" s="55" t="s">
        <v>592</v>
      </c>
      <c r="E726" s="55" t="s">
        <v>27</v>
      </c>
      <c r="F726" s="21" t="s">
        <v>4</v>
      </c>
      <c r="G726" s="26">
        <v>0.03</v>
      </c>
      <c r="H726" s="21" t="s">
        <v>4</v>
      </c>
      <c r="I726" s="26">
        <v>0.05</v>
      </c>
      <c r="J726" s="21"/>
      <c r="K726" s="26"/>
      <c r="L726" s="26"/>
      <c r="M726" s="26"/>
      <c r="N726" s="21" t="s">
        <v>4</v>
      </c>
      <c r="O726" s="31">
        <f>(G726+I726)/2</f>
        <v>0.04</v>
      </c>
      <c r="P726" s="46"/>
      <c r="Q726" s="45" t="s">
        <v>4</v>
      </c>
      <c r="R726" s="25">
        <v>5000</v>
      </c>
      <c r="S726" s="18" t="str">
        <f t="shared" si="12"/>
        <v>% ABAIXO DO MINIMO</v>
      </c>
    </row>
    <row r="727" spans="2:19" x14ac:dyDescent="0.2">
      <c r="B727" s="28"/>
      <c r="C727" s="58" t="s">
        <v>540</v>
      </c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60"/>
      <c r="P727" s="54"/>
      <c r="Q727" s="54"/>
      <c r="R727" s="25">
        <f>SUM(R723:R726)</f>
        <v>38200</v>
      </c>
    </row>
    <row r="728" spans="2:19" x14ac:dyDescent="0.2">
      <c r="B728" s="3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29"/>
    </row>
    <row r="729" spans="2:19" x14ac:dyDescent="0.2">
      <c r="C729" s="36"/>
      <c r="D729" s="36"/>
      <c r="E729" s="37" t="s">
        <v>584</v>
      </c>
      <c r="O729" s="42" t="s">
        <v>589</v>
      </c>
      <c r="P729" s="42" t="s">
        <v>590</v>
      </c>
    </row>
    <row r="730" spans="2:19" x14ac:dyDescent="0.2">
      <c r="B730" s="36"/>
      <c r="C730" s="36"/>
      <c r="D730" s="36"/>
      <c r="E730" s="37" t="s">
        <v>585</v>
      </c>
      <c r="O730" s="38">
        <f>SUM(P724+P725+P726)/3</f>
        <v>0</v>
      </c>
      <c r="P730" s="38">
        <f>P723</f>
        <v>0</v>
      </c>
    </row>
    <row r="731" spans="2:19" x14ac:dyDescent="0.2">
      <c r="B731" s="36"/>
      <c r="C731" s="36"/>
      <c r="D731" s="36"/>
      <c r="E731" s="37" t="s">
        <v>586</v>
      </c>
      <c r="O731" s="43" t="s">
        <v>588</v>
      </c>
      <c r="P731" s="44">
        <f>0.6*O730+0.4*P730</f>
        <v>0</v>
      </c>
    </row>
    <row r="732" spans="2:19" x14ac:dyDescent="0.2">
      <c r="B732" s="36"/>
      <c r="C732" s="36"/>
      <c r="D732" s="36"/>
      <c r="E732" s="37" t="s">
        <v>587</v>
      </c>
    </row>
    <row r="734" spans="2:19" ht="15" customHeight="1" x14ac:dyDescent="0.2">
      <c r="B734" s="61" t="s">
        <v>478</v>
      </c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</row>
    <row r="735" spans="2:19" ht="63.75" x14ac:dyDescent="0.2">
      <c r="B735" s="55" t="s">
        <v>0</v>
      </c>
      <c r="C735" s="55" t="s">
        <v>1</v>
      </c>
      <c r="D735" s="55" t="s">
        <v>591</v>
      </c>
      <c r="E735" s="55" t="s">
        <v>2</v>
      </c>
      <c r="F735" s="55" t="s">
        <v>8</v>
      </c>
      <c r="G735" s="55" t="s">
        <v>9</v>
      </c>
      <c r="H735" s="55" t="s">
        <v>8</v>
      </c>
      <c r="I735" s="55" t="s">
        <v>9</v>
      </c>
      <c r="J735" s="55"/>
      <c r="K735" s="55"/>
      <c r="L735" s="55"/>
      <c r="M735" s="55"/>
      <c r="N735" s="55" t="s">
        <v>8</v>
      </c>
      <c r="O735" s="55" t="s">
        <v>579</v>
      </c>
      <c r="P735" s="47" t="s">
        <v>581</v>
      </c>
      <c r="Q735" s="55" t="s">
        <v>583</v>
      </c>
      <c r="R735" s="19" t="s">
        <v>491</v>
      </c>
    </row>
    <row r="736" spans="2:19" ht="38.25" x14ac:dyDescent="0.2">
      <c r="B736" s="62">
        <v>50</v>
      </c>
      <c r="C736" s="55">
        <v>1</v>
      </c>
      <c r="D736" s="55">
        <v>250</v>
      </c>
      <c r="E736" s="55" t="s">
        <v>479</v>
      </c>
      <c r="F736" s="20">
        <v>68</v>
      </c>
      <c r="G736" s="21" t="s">
        <v>4</v>
      </c>
      <c r="H736" s="20">
        <v>60</v>
      </c>
      <c r="I736" s="21" t="s">
        <v>4</v>
      </c>
      <c r="J736" s="20"/>
      <c r="K736" s="21"/>
      <c r="L736" s="21"/>
      <c r="M736" s="21"/>
      <c r="N736" s="32">
        <f>(F736+H736)/2</f>
        <v>64</v>
      </c>
      <c r="O736" s="21" t="s">
        <v>580</v>
      </c>
      <c r="P736" s="48"/>
      <c r="Q736" s="24">
        <f>N736-N736*P736</f>
        <v>64</v>
      </c>
      <c r="R736" s="25">
        <f>Q736*D736</f>
        <v>16000</v>
      </c>
    </row>
    <row r="737" spans="2:19" ht="38.25" x14ac:dyDescent="0.2">
      <c r="B737" s="62"/>
      <c r="C737" s="55">
        <v>2</v>
      </c>
      <c r="D737" s="55" t="s">
        <v>592</v>
      </c>
      <c r="E737" s="55" t="s">
        <v>28</v>
      </c>
      <c r="F737" s="21" t="s">
        <v>4</v>
      </c>
      <c r="G737" s="26">
        <v>0.1</v>
      </c>
      <c r="H737" s="21" t="s">
        <v>4</v>
      </c>
      <c r="I737" s="26">
        <v>0.1</v>
      </c>
      <c r="J737" s="21"/>
      <c r="K737" s="26"/>
      <c r="L737" s="26"/>
      <c r="M737" s="26"/>
      <c r="N737" s="21" t="s">
        <v>4</v>
      </c>
      <c r="O737" s="31">
        <f>(G737+I737)/2</f>
        <v>0.1</v>
      </c>
      <c r="P737" s="46"/>
      <c r="Q737" s="45" t="s">
        <v>4</v>
      </c>
      <c r="R737" s="25">
        <v>8000</v>
      </c>
      <c r="S737" s="18" t="str">
        <f t="shared" si="12"/>
        <v>% ABAIXO DO MINIMO</v>
      </c>
    </row>
    <row r="738" spans="2:19" ht="38.25" x14ac:dyDescent="0.2">
      <c r="B738" s="62"/>
      <c r="C738" s="55">
        <v>3</v>
      </c>
      <c r="D738" s="55" t="s">
        <v>592</v>
      </c>
      <c r="E738" s="55" t="s">
        <v>29</v>
      </c>
      <c r="F738" s="21" t="s">
        <v>4</v>
      </c>
      <c r="G738" s="26">
        <v>0.1</v>
      </c>
      <c r="H738" s="21" t="s">
        <v>4</v>
      </c>
      <c r="I738" s="26">
        <v>0.1</v>
      </c>
      <c r="J738" s="21"/>
      <c r="K738" s="26"/>
      <c r="L738" s="26"/>
      <c r="M738" s="26"/>
      <c r="N738" s="21" t="s">
        <v>4</v>
      </c>
      <c r="O738" s="31">
        <f>(G738+I738)/2</f>
        <v>0.1</v>
      </c>
      <c r="P738" s="46"/>
      <c r="Q738" s="45" t="s">
        <v>4</v>
      </c>
      <c r="R738" s="25">
        <v>5000</v>
      </c>
      <c r="S738" s="18" t="str">
        <f t="shared" si="12"/>
        <v>% ABAIXO DO MINIMO</v>
      </c>
    </row>
    <row r="739" spans="2:19" ht="38.25" x14ac:dyDescent="0.2">
      <c r="B739" s="62"/>
      <c r="C739" s="55">
        <v>4</v>
      </c>
      <c r="D739" s="55" t="s">
        <v>592</v>
      </c>
      <c r="E739" s="55" t="s">
        <v>30</v>
      </c>
      <c r="F739" s="21" t="s">
        <v>4</v>
      </c>
      <c r="G739" s="26">
        <v>0.03</v>
      </c>
      <c r="H739" s="21" t="s">
        <v>4</v>
      </c>
      <c r="I739" s="26">
        <v>0.05</v>
      </c>
      <c r="J739" s="21"/>
      <c r="K739" s="26"/>
      <c r="L739" s="26"/>
      <c r="M739" s="26"/>
      <c r="N739" s="21" t="s">
        <v>4</v>
      </c>
      <c r="O739" s="31">
        <f>(G739+I739)/2</f>
        <v>0.04</v>
      </c>
      <c r="P739" s="46"/>
      <c r="Q739" s="45" t="s">
        <v>4</v>
      </c>
      <c r="R739" s="25">
        <v>5000</v>
      </c>
      <c r="S739" s="18" t="str">
        <f t="shared" si="12"/>
        <v>% ABAIXO DO MINIMO</v>
      </c>
    </row>
    <row r="740" spans="2:19" x14ac:dyDescent="0.2">
      <c r="B740" s="28"/>
      <c r="C740" s="58" t="s">
        <v>541</v>
      </c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60"/>
      <c r="P740" s="54"/>
      <c r="Q740" s="54"/>
      <c r="R740" s="25">
        <f>SUM(R736:R739)</f>
        <v>34000</v>
      </c>
    </row>
    <row r="741" spans="2:19" x14ac:dyDescent="0.2">
      <c r="B741" s="3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29"/>
    </row>
    <row r="742" spans="2:19" x14ac:dyDescent="0.2">
      <c r="C742" s="36"/>
      <c r="D742" s="36"/>
      <c r="E742" s="37" t="s">
        <v>584</v>
      </c>
      <c r="O742" s="42" t="s">
        <v>589</v>
      </c>
      <c r="P742" s="42" t="s">
        <v>590</v>
      </c>
    </row>
    <row r="743" spans="2:19" x14ac:dyDescent="0.2">
      <c r="B743" s="36"/>
      <c r="C743" s="36"/>
      <c r="D743" s="36"/>
      <c r="E743" s="37" t="s">
        <v>585</v>
      </c>
      <c r="O743" s="38">
        <f>SUM(P737+P738+P739)/3</f>
        <v>0</v>
      </c>
      <c r="P743" s="38">
        <f>P736</f>
        <v>0</v>
      </c>
    </row>
    <row r="744" spans="2:19" x14ac:dyDescent="0.2">
      <c r="B744" s="36"/>
      <c r="C744" s="36"/>
      <c r="D744" s="36"/>
      <c r="E744" s="37" t="s">
        <v>586</v>
      </c>
      <c r="O744" s="43" t="s">
        <v>588</v>
      </c>
      <c r="P744" s="44">
        <f>0.6*O743+0.4*P743</f>
        <v>0</v>
      </c>
    </row>
    <row r="745" spans="2:19" x14ac:dyDescent="0.2">
      <c r="B745" s="36"/>
      <c r="C745" s="36"/>
      <c r="D745" s="36"/>
      <c r="E745" s="37" t="s">
        <v>587</v>
      </c>
    </row>
    <row r="746" spans="2:19" x14ac:dyDescent="0.2">
      <c r="B746" s="36"/>
      <c r="C746" s="36"/>
      <c r="D746" s="36"/>
      <c r="E746" s="36"/>
    </row>
    <row r="747" spans="2:19" ht="12.75" customHeight="1" x14ac:dyDescent="0.2">
      <c r="B747" s="61" t="s">
        <v>36</v>
      </c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</row>
    <row r="748" spans="2:19" ht="63.75" x14ac:dyDescent="0.2">
      <c r="B748" s="55" t="s">
        <v>0</v>
      </c>
      <c r="C748" s="55" t="s">
        <v>1</v>
      </c>
      <c r="D748" s="55" t="s">
        <v>591</v>
      </c>
      <c r="E748" s="55" t="s">
        <v>2</v>
      </c>
      <c r="F748" s="55" t="s">
        <v>8</v>
      </c>
      <c r="G748" s="55" t="s">
        <v>9</v>
      </c>
      <c r="H748" s="55" t="s">
        <v>8</v>
      </c>
      <c r="I748" s="55" t="s">
        <v>9</v>
      </c>
      <c r="J748" s="55"/>
      <c r="K748" s="55"/>
      <c r="L748" s="55"/>
      <c r="M748" s="55"/>
      <c r="N748" s="55" t="s">
        <v>8</v>
      </c>
      <c r="O748" s="55" t="s">
        <v>579</v>
      </c>
      <c r="P748" s="47" t="s">
        <v>581</v>
      </c>
      <c r="Q748" s="55" t="s">
        <v>583</v>
      </c>
      <c r="R748" s="19" t="s">
        <v>491</v>
      </c>
    </row>
    <row r="749" spans="2:19" ht="38.25" x14ac:dyDescent="0.2">
      <c r="B749" s="62">
        <v>51</v>
      </c>
      <c r="C749" s="55">
        <v>1</v>
      </c>
      <c r="D749" s="55">
        <v>320</v>
      </c>
      <c r="E749" s="55" t="s">
        <v>480</v>
      </c>
      <c r="F749" s="20">
        <v>68</v>
      </c>
      <c r="G749" s="21" t="s">
        <v>4</v>
      </c>
      <c r="H749" s="20">
        <v>60</v>
      </c>
      <c r="I749" s="21" t="s">
        <v>4</v>
      </c>
      <c r="J749" s="20"/>
      <c r="K749" s="21"/>
      <c r="L749" s="21"/>
      <c r="M749" s="21"/>
      <c r="N749" s="32">
        <f>(F749+H749)/2</f>
        <v>64</v>
      </c>
      <c r="O749" s="21" t="s">
        <v>580</v>
      </c>
      <c r="P749" s="48"/>
      <c r="Q749" s="24">
        <f>N749-N749*P749</f>
        <v>64</v>
      </c>
      <c r="R749" s="25">
        <f>Q749*D749</f>
        <v>20480</v>
      </c>
    </row>
    <row r="750" spans="2:19" ht="38.25" x14ac:dyDescent="0.2">
      <c r="B750" s="62"/>
      <c r="C750" s="55">
        <v>2</v>
      </c>
      <c r="D750" s="55" t="s">
        <v>592</v>
      </c>
      <c r="E750" s="55" t="s">
        <v>32</v>
      </c>
      <c r="F750" s="21" t="s">
        <v>4</v>
      </c>
      <c r="G750" s="26">
        <v>0.1</v>
      </c>
      <c r="H750" s="21" t="s">
        <v>4</v>
      </c>
      <c r="I750" s="26">
        <v>0.1</v>
      </c>
      <c r="J750" s="21"/>
      <c r="K750" s="26"/>
      <c r="L750" s="26"/>
      <c r="M750" s="26"/>
      <c r="N750" s="21" t="s">
        <v>4</v>
      </c>
      <c r="O750" s="31">
        <f>(G750+I750)/2</f>
        <v>0.1</v>
      </c>
      <c r="P750" s="46"/>
      <c r="Q750" s="45" t="s">
        <v>4</v>
      </c>
      <c r="R750" s="25">
        <v>10000</v>
      </c>
      <c r="S750" s="18" t="str">
        <f t="shared" si="12"/>
        <v>% ABAIXO DO MINIMO</v>
      </c>
    </row>
    <row r="751" spans="2:19" ht="38.25" x14ac:dyDescent="0.2">
      <c r="B751" s="62"/>
      <c r="C751" s="55">
        <v>3</v>
      </c>
      <c r="D751" s="55" t="s">
        <v>592</v>
      </c>
      <c r="E751" s="55" t="s">
        <v>33</v>
      </c>
      <c r="F751" s="21" t="s">
        <v>4</v>
      </c>
      <c r="G751" s="26">
        <v>0.1</v>
      </c>
      <c r="H751" s="21" t="s">
        <v>4</v>
      </c>
      <c r="I751" s="26">
        <v>0.1</v>
      </c>
      <c r="J751" s="21"/>
      <c r="K751" s="26"/>
      <c r="L751" s="26"/>
      <c r="M751" s="26"/>
      <c r="N751" s="21" t="s">
        <v>4</v>
      </c>
      <c r="O751" s="31">
        <f>(G751+I751)/2</f>
        <v>0.1</v>
      </c>
      <c r="P751" s="46"/>
      <c r="Q751" s="45" t="s">
        <v>4</v>
      </c>
      <c r="R751" s="25">
        <v>6000</v>
      </c>
      <c r="S751" s="18" t="str">
        <f t="shared" ref="S751:S810" si="13">IF(P751&gt;=O751,"CORRETO","% ABAIXO DO MINIMO")</f>
        <v>% ABAIXO DO MINIMO</v>
      </c>
    </row>
    <row r="752" spans="2:19" ht="38.25" x14ac:dyDescent="0.2">
      <c r="B752" s="62"/>
      <c r="C752" s="55">
        <v>4</v>
      </c>
      <c r="D752" s="55" t="s">
        <v>592</v>
      </c>
      <c r="E752" s="55" t="s">
        <v>34</v>
      </c>
      <c r="F752" s="21" t="s">
        <v>4</v>
      </c>
      <c r="G752" s="26">
        <v>0.03</v>
      </c>
      <c r="H752" s="21" t="s">
        <v>4</v>
      </c>
      <c r="I752" s="26">
        <v>0.05</v>
      </c>
      <c r="J752" s="21"/>
      <c r="K752" s="26"/>
      <c r="L752" s="26"/>
      <c r="M752" s="26"/>
      <c r="N752" s="21" t="s">
        <v>4</v>
      </c>
      <c r="O752" s="31">
        <f>(G752+I752)/2</f>
        <v>0.04</v>
      </c>
      <c r="P752" s="46"/>
      <c r="Q752" s="45" t="s">
        <v>4</v>
      </c>
      <c r="R752" s="25">
        <v>5000</v>
      </c>
      <c r="S752" s="18" t="str">
        <f t="shared" si="13"/>
        <v>% ABAIXO DO MINIMO</v>
      </c>
    </row>
    <row r="753" spans="2:19" x14ac:dyDescent="0.2">
      <c r="B753" s="28"/>
      <c r="C753" s="58" t="s">
        <v>542</v>
      </c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60"/>
      <c r="P753" s="54"/>
      <c r="Q753" s="54"/>
      <c r="R753" s="25">
        <f>SUM(R749:R752)</f>
        <v>41480</v>
      </c>
    </row>
    <row r="754" spans="2:19" x14ac:dyDescent="0.2">
      <c r="B754" s="3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29"/>
    </row>
    <row r="755" spans="2:19" x14ac:dyDescent="0.2">
      <c r="C755" s="36"/>
      <c r="D755" s="36"/>
      <c r="E755" s="37" t="s">
        <v>584</v>
      </c>
      <c r="O755" s="42" t="s">
        <v>589</v>
      </c>
      <c r="P755" s="42" t="s">
        <v>590</v>
      </c>
    </row>
    <row r="756" spans="2:19" x14ac:dyDescent="0.2">
      <c r="B756" s="36"/>
      <c r="C756" s="36"/>
      <c r="D756" s="36"/>
      <c r="E756" s="37" t="s">
        <v>585</v>
      </c>
      <c r="O756" s="38">
        <f>SUM(P750+P751+P752)/3</f>
        <v>0</v>
      </c>
      <c r="P756" s="38">
        <f>P749</f>
        <v>0</v>
      </c>
    </row>
    <row r="757" spans="2:19" x14ac:dyDescent="0.2">
      <c r="B757" s="36"/>
      <c r="C757" s="36"/>
      <c r="D757" s="36"/>
      <c r="E757" s="37" t="s">
        <v>586</v>
      </c>
      <c r="O757" s="43" t="s">
        <v>588</v>
      </c>
      <c r="P757" s="44">
        <f>0.6*O756+0.4*P756</f>
        <v>0</v>
      </c>
    </row>
    <row r="758" spans="2:19" x14ac:dyDescent="0.2">
      <c r="B758" s="36"/>
      <c r="C758" s="36"/>
      <c r="D758" s="36"/>
      <c r="E758" s="37" t="s">
        <v>587</v>
      </c>
    </row>
    <row r="759" spans="2:19" x14ac:dyDescent="0.2">
      <c r="B759" s="36"/>
      <c r="C759" s="36"/>
      <c r="D759" s="36"/>
      <c r="E759" s="50"/>
    </row>
    <row r="760" spans="2:19" x14ac:dyDescent="0.2">
      <c r="B760" s="36"/>
      <c r="C760" s="36"/>
      <c r="D760" s="36"/>
      <c r="E760" s="50"/>
    </row>
    <row r="761" spans="2:19" x14ac:dyDescent="0.2">
      <c r="B761" s="36"/>
      <c r="C761" s="36"/>
      <c r="D761" s="36"/>
      <c r="E761" s="36"/>
    </row>
    <row r="763" spans="2:19" ht="12.75" customHeight="1" x14ac:dyDescent="0.2">
      <c r="B763" s="61" t="s">
        <v>37</v>
      </c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</row>
    <row r="764" spans="2:19" ht="63.75" x14ac:dyDescent="0.2">
      <c r="B764" s="55" t="s">
        <v>0</v>
      </c>
      <c r="C764" s="55" t="s">
        <v>1</v>
      </c>
      <c r="D764" s="55" t="s">
        <v>591</v>
      </c>
      <c r="E764" s="55" t="s">
        <v>2</v>
      </c>
      <c r="F764" s="55" t="s">
        <v>8</v>
      </c>
      <c r="G764" s="55" t="s">
        <v>9</v>
      </c>
      <c r="H764" s="55" t="s">
        <v>8</v>
      </c>
      <c r="I764" s="55" t="s">
        <v>9</v>
      </c>
      <c r="J764" s="55"/>
      <c r="K764" s="55"/>
      <c r="L764" s="55"/>
      <c r="M764" s="55"/>
      <c r="N764" s="55" t="s">
        <v>8</v>
      </c>
      <c r="O764" s="55" t="s">
        <v>579</v>
      </c>
      <c r="P764" s="47" t="s">
        <v>581</v>
      </c>
      <c r="Q764" s="55" t="s">
        <v>583</v>
      </c>
      <c r="R764" s="19" t="s">
        <v>491</v>
      </c>
    </row>
    <row r="765" spans="2:19" ht="38.25" x14ac:dyDescent="0.2">
      <c r="B765" s="62">
        <v>52</v>
      </c>
      <c r="C765" s="55">
        <v>1</v>
      </c>
      <c r="D765" s="55">
        <v>180</v>
      </c>
      <c r="E765" s="55" t="s">
        <v>481</v>
      </c>
      <c r="F765" s="20">
        <v>120</v>
      </c>
      <c r="G765" s="21" t="s">
        <v>4</v>
      </c>
      <c r="H765" s="20">
        <v>100</v>
      </c>
      <c r="I765" s="21" t="s">
        <v>4</v>
      </c>
      <c r="J765" s="20"/>
      <c r="K765" s="21"/>
      <c r="L765" s="21"/>
      <c r="M765" s="21"/>
      <c r="N765" s="32">
        <f>(F765+H765)/2</f>
        <v>110</v>
      </c>
      <c r="O765" s="21" t="s">
        <v>580</v>
      </c>
      <c r="P765" s="48"/>
      <c r="Q765" s="24">
        <f>N765-N765*P765</f>
        <v>110</v>
      </c>
      <c r="R765" s="25">
        <f>Q765*D765</f>
        <v>19800</v>
      </c>
    </row>
    <row r="766" spans="2:19" ht="38.25" x14ac:dyDescent="0.2">
      <c r="B766" s="62"/>
      <c r="C766" s="55">
        <v>2</v>
      </c>
      <c r="D766" s="55" t="s">
        <v>592</v>
      </c>
      <c r="E766" s="55" t="s">
        <v>25</v>
      </c>
      <c r="F766" s="21" t="s">
        <v>4</v>
      </c>
      <c r="G766" s="26">
        <v>0.1</v>
      </c>
      <c r="H766" s="21" t="s">
        <v>4</v>
      </c>
      <c r="I766" s="26">
        <v>0.1</v>
      </c>
      <c r="J766" s="21"/>
      <c r="K766" s="26"/>
      <c r="L766" s="26"/>
      <c r="M766" s="26"/>
      <c r="N766" s="21" t="s">
        <v>4</v>
      </c>
      <c r="O766" s="31">
        <f>(G766+I766)/2</f>
        <v>0.1</v>
      </c>
      <c r="P766" s="46"/>
      <c r="Q766" s="45" t="s">
        <v>4</v>
      </c>
      <c r="R766" s="25">
        <v>15000</v>
      </c>
      <c r="S766" s="18" t="str">
        <f t="shared" si="13"/>
        <v>% ABAIXO DO MINIMO</v>
      </c>
    </row>
    <row r="767" spans="2:19" ht="38.25" x14ac:dyDescent="0.2">
      <c r="B767" s="62"/>
      <c r="C767" s="55">
        <v>3</v>
      </c>
      <c r="D767" s="55" t="s">
        <v>592</v>
      </c>
      <c r="E767" s="55" t="s">
        <v>26</v>
      </c>
      <c r="F767" s="21" t="s">
        <v>4</v>
      </c>
      <c r="G767" s="26">
        <v>0.1</v>
      </c>
      <c r="H767" s="21" t="s">
        <v>4</v>
      </c>
      <c r="I767" s="26">
        <v>0.1</v>
      </c>
      <c r="J767" s="21"/>
      <c r="K767" s="26"/>
      <c r="L767" s="26"/>
      <c r="M767" s="26"/>
      <c r="N767" s="21" t="s">
        <v>4</v>
      </c>
      <c r="O767" s="31">
        <f>(G767+I767)/2</f>
        <v>0.1</v>
      </c>
      <c r="P767" s="46"/>
      <c r="Q767" s="45" t="s">
        <v>4</v>
      </c>
      <c r="R767" s="25">
        <v>10000</v>
      </c>
      <c r="S767" s="18" t="str">
        <f t="shared" si="13"/>
        <v>% ABAIXO DO MINIMO</v>
      </c>
    </row>
    <row r="768" spans="2:19" ht="38.25" x14ac:dyDescent="0.2">
      <c r="B768" s="62"/>
      <c r="C768" s="55">
        <v>4</v>
      </c>
      <c r="D768" s="55" t="s">
        <v>592</v>
      </c>
      <c r="E768" s="55" t="s">
        <v>27</v>
      </c>
      <c r="F768" s="21" t="s">
        <v>4</v>
      </c>
      <c r="G768" s="26">
        <v>0.03</v>
      </c>
      <c r="H768" s="21" t="s">
        <v>4</v>
      </c>
      <c r="I768" s="26">
        <v>0.05</v>
      </c>
      <c r="J768" s="21"/>
      <c r="K768" s="26"/>
      <c r="L768" s="26"/>
      <c r="M768" s="26"/>
      <c r="N768" s="21" t="s">
        <v>4</v>
      </c>
      <c r="O768" s="31">
        <f>(G768+I768)/2</f>
        <v>0.04</v>
      </c>
      <c r="P768" s="46"/>
      <c r="Q768" s="45" t="s">
        <v>4</v>
      </c>
      <c r="R768" s="25">
        <v>10000</v>
      </c>
      <c r="S768" s="18" t="str">
        <f t="shared" si="13"/>
        <v>% ABAIXO DO MINIMO</v>
      </c>
    </row>
    <row r="769" spans="2:19" ht="12.75" customHeight="1" x14ac:dyDescent="0.2">
      <c r="B769" s="28"/>
      <c r="C769" s="58" t="s">
        <v>543</v>
      </c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60"/>
      <c r="P769" s="54"/>
      <c r="Q769" s="54"/>
      <c r="R769" s="25">
        <f>SUM(R765:R768)</f>
        <v>54800</v>
      </c>
    </row>
    <row r="770" spans="2:19" ht="12.75" customHeight="1" x14ac:dyDescent="0.2">
      <c r="B770" s="3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29"/>
    </row>
    <row r="771" spans="2:19" ht="12.75" customHeight="1" x14ac:dyDescent="0.2">
      <c r="C771" s="36"/>
      <c r="D771" s="36"/>
      <c r="E771" s="37" t="s">
        <v>584</v>
      </c>
      <c r="O771" s="42" t="s">
        <v>589</v>
      </c>
      <c r="P771" s="42" t="s">
        <v>590</v>
      </c>
    </row>
    <row r="772" spans="2:19" ht="12.75" customHeight="1" x14ac:dyDescent="0.2">
      <c r="B772" s="36"/>
      <c r="C772" s="36"/>
      <c r="D772" s="36"/>
      <c r="E772" s="37" t="s">
        <v>585</v>
      </c>
      <c r="O772" s="38">
        <f>SUM(P766+P767+P768)/3</f>
        <v>0</v>
      </c>
      <c r="P772" s="38">
        <f>P765</f>
        <v>0</v>
      </c>
    </row>
    <row r="773" spans="2:19" ht="12.75" customHeight="1" x14ac:dyDescent="0.2">
      <c r="B773" s="36"/>
      <c r="C773" s="36"/>
      <c r="D773" s="36"/>
      <c r="E773" s="37" t="s">
        <v>586</v>
      </c>
      <c r="O773" s="43" t="s">
        <v>588</v>
      </c>
      <c r="P773" s="44">
        <f>0.6*O772+0.4*P772</f>
        <v>0</v>
      </c>
    </row>
    <row r="774" spans="2:19" ht="12.75" customHeight="1" x14ac:dyDescent="0.2">
      <c r="B774" s="36"/>
      <c r="C774" s="36"/>
      <c r="D774" s="36"/>
      <c r="E774" s="37" t="s">
        <v>587</v>
      </c>
    </row>
    <row r="775" spans="2:19" x14ac:dyDescent="0.2">
      <c r="B775" s="36"/>
      <c r="C775" s="36"/>
      <c r="D775" s="36"/>
      <c r="E775" s="36"/>
    </row>
    <row r="777" spans="2:19" ht="15" customHeight="1" x14ac:dyDescent="0.2">
      <c r="B777" s="61" t="s">
        <v>482</v>
      </c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</row>
    <row r="778" spans="2:19" ht="63.75" x14ac:dyDescent="0.2">
      <c r="B778" s="55" t="s">
        <v>0</v>
      </c>
      <c r="C778" s="55" t="s">
        <v>1</v>
      </c>
      <c r="D778" s="55" t="s">
        <v>591</v>
      </c>
      <c r="E778" s="55" t="s">
        <v>2</v>
      </c>
      <c r="F778" s="55" t="s">
        <v>8</v>
      </c>
      <c r="G778" s="55" t="s">
        <v>9</v>
      </c>
      <c r="H778" s="55" t="s">
        <v>8</v>
      </c>
      <c r="I778" s="55" t="s">
        <v>9</v>
      </c>
      <c r="J778" s="55"/>
      <c r="K778" s="55"/>
      <c r="L778" s="55"/>
      <c r="M778" s="55"/>
      <c r="N778" s="55" t="s">
        <v>8</v>
      </c>
      <c r="O778" s="55" t="s">
        <v>579</v>
      </c>
      <c r="P778" s="47" t="s">
        <v>581</v>
      </c>
      <c r="Q778" s="55" t="s">
        <v>583</v>
      </c>
      <c r="R778" s="19" t="s">
        <v>491</v>
      </c>
    </row>
    <row r="779" spans="2:19" ht="38.25" x14ac:dyDescent="0.2">
      <c r="B779" s="62">
        <v>53</v>
      </c>
      <c r="C779" s="55">
        <v>1</v>
      </c>
      <c r="D779" s="55">
        <v>180</v>
      </c>
      <c r="E779" s="55" t="s">
        <v>483</v>
      </c>
      <c r="F779" s="20">
        <v>145</v>
      </c>
      <c r="G779" s="21" t="s">
        <v>4</v>
      </c>
      <c r="H779" s="20">
        <v>130</v>
      </c>
      <c r="I779" s="21" t="s">
        <v>4</v>
      </c>
      <c r="J779" s="20"/>
      <c r="K779" s="21"/>
      <c r="L779" s="21"/>
      <c r="M779" s="21"/>
      <c r="N779" s="32">
        <f>(F779+H779)/2</f>
        <v>137.5</v>
      </c>
      <c r="O779" s="21" t="s">
        <v>580</v>
      </c>
      <c r="P779" s="48"/>
      <c r="Q779" s="24">
        <f>N779-N779*P779</f>
        <v>137.5</v>
      </c>
      <c r="R779" s="25">
        <f>Q779*D779</f>
        <v>24750</v>
      </c>
    </row>
    <row r="780" spans="2:19" ht="38.25" x14ac:dyDescent="0.2">
      <c r="B780" s="62"/>
      <c r="C780" s="55">
        <v>2</v>
      </c>
      <c r="D780" s="55" t="s">
        <v>592</v>
      </c>
      <c r="E780" s="55" t="s">
        <v>28</v>
      </c>
      <c r="F780" s="21" t="s">
        <v>4</v>
      </c>
      <c r="G780" s="26">
        <v>0.1</v>
      </c>
      <c r="H780" s="21" t="s">
        <v>4</v>
      </c>
      <c r="I780" s="26">
        <v>0.1</v>
      </c>
      <c r="J780" s="21"/>
      <c r="K780" s="26"/>
      <c r="L780" s="26"/>
      <c r="M780" s="26"/>
      <c r="N780" s="21" t="s">
        <v>4</v>
      </c>
      <c r="O780" s="31">
        <f>(G780+I780)/2</f>
        <v>0.1</v>
      </c>
      <c r="P780" s="46"/>
      <c r="Q780" s="45" t="s">
        <v>4</v>
      </c>
      <c r="R780" s="25">
        <v>20000</v>
      </c>
      <c r="S780" s="18" t="str">
        <f t="shared" si="13"/>
        <v>% ABAIXO DO MINIMO</v>
      </c>
    </row>
    <row r="781" spans="2:19" ht="38.25" x14ac:dyDescent="0.2">
      <c r="B781" s="62"/>
      <c r="C781" s="55">
        <v>3</v>
      </c>
      <c r="D781" s="55" t="s">
        <v>592</v>
      </c>
      <c r="E781" s="55" t="s">
        <v>29</v>
      </c>
      <c r="F781" s="21" t="s">
        <v>4</v>
      </c>
      <c r="G781" s="26">
        <v>0.1</v>
      </c>
      <c r="H781" s="21" t="s">
        <v>4</v>
      </c>
      <c r="I781" s="26">
        <v>0.1</v>
      </c>
      <c r="J781" s="21"/>
      <c r="K781" s="26"/>
      <c r="L781" s="26"/>
      <c r="M781" s="26"/>
      <c r="N781" s="21" t="s">
        <v>4</v>
      </c>
      <c r="O781" s="31">
        <f>(G781+I781)/2</f>
        <v>0.1</v>
      </c>
      <c r="P781" s="46"/>
      <c r="Q781" s="45" t="s">
        <v>4</v>
      </c>
      <c r="R781" s="25">
        <v>15000</v>
      </c>
      <c r="S781" s="18" t="str">
        <f t="shared" si="13"/>
        <v>% ABAIXO DO MINIMO</v>
      </c>
    </row>
    <row r="782" spans="2:19" ht="38.25" x14ac:dyDescent="0.2">
      <c r="B782" s="62"/>
      <c r="C782" s="55">
        <v>4</v>
      </c>
      <c r="D782" s="55" t="s">
        <v>592</v>
      </c>
      <c r="E782" s="55" t="s">
        <v>30</v>
      </c>
      <c r="F782" s="21" t="s">
        <v>4</v>
      </c>
      <c r="G782" s="26">
        <v>0.03</v>
      </c>
      <c r="H782" s="21" t="s">
        <v>4</v>
      </c>
      <c r="I782" s="26">
        <v>0.05</v>
      </c>
      <c r="J782" s="21"/>
      <c r="K782" s="26"/>
      <c r="L782" s="26"/>
      <c r="M782" s="26"/>
      <c r="N782" s="21" t="s">
        <v>4</v>
      </c>
      <c r="O782" s="31">
        <f>(G782+I782)/2</f>
        <v>0.04</v>
      </c>
      <c r="P782" s="46"/>
      <c r="Q782" s="45" t="s">
        <v>4</v>
      </c>
      <c r="R782" s="25">
        <v>15000</v>
      </c>
      <c r="S782" s="18" t="str">
        <f t="shared" si="13"/>
        <v>% ABAIXO DO MINIMO</v>
      </c>
    </row>
    <row r="783" spans="2:19" x14ac:dyDescent="0.2">
      <c r="B783" s="28"/>
      <c r="C783" s="58" t="s">
        <v>544</v>
      </c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60"/>
      <c r="P783" s="54"/>
      <c r="Q783" s="54"/>
      <c r="R783" s="25">
        <f>SUM(R779:R782)</f>
        <v>74750</v>
      </c>
    </row>
    <row r="784" spans="2:19" x14ac:dyDescent="0.2">
      <c r="B784" s="3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29"/>
    </row>
    <row r="785" spans="2:19" x14ac:dyDescent="0.2">
      <c r="C785" s="36"/>
      <c r="D785" s="36"/>
      <c r="E785" s="37" t="s">
        <v>584</v>
      </c>
      <c r="O785" s="42" t="s">
        <v>589</v>
      </c>
      <c r="P785" s="42" t="s">
        <v>590</v>
      </c>
    </row>
    <row r="786" spans="2:19" x14ac:dyDescent="0.2">
      <c r="B786" s="36"/>
      <c r="C786" s="36"/>
      <c r="D786" s="36"/>
      <c r="E786" s="37" t="s">
        <v>585</v>
      </c>
      <c r="O786" s="38">
        <f>SUM(P780+P781+P782)/3</f>
        <v>0</v>
      </c>
      <c r="P786" s="38">
        <f>P779</f>
        <v>0</v>
      </c>
    </row>
    <row r="787" spans="2:19" x14ac:dyDescent="0.2">
      <c r="B787" s="36"/>
      <c r="C787" s="36"/>
      <c r="D787" s="36"/>
      <c r="E787" s="37" t="s">
        <v>586</v>
      </c>
      <c r="O787" s="43" t="s">
        <v>588</v>
      </c>
      <c r="P787" s="44">
        <f>0.6*O786+0.4*P786</f>
        <v>0</v>
      </c>
    </row>
    <row r="788" spans="2:19" x14ac:dyDescent="0.2">
      <c r="B788" s="36"/>
      <c r="C788" s="36"/>
      <c r="D788" s="36"/>
      <c r="E788" s="37" t="s">
        <v>587</v>
      </c>
    </row>
    <row r="789" spans="2:19" x14ac:dyDescent="0.2">
      <c r="B789" s="36"/>
      <c r="C789" s="36"/>
      <c r="D789" s="36"/>
      <c r="E789" s="50"/>
    </row>
    <row r="790" spans="2:19" x14ac:dyDescent="0.2">
      <c r="B790" s="36"/>
      <c r="C790" s="36"/>
      <c r="D790" s="36"/>
      <c r="E790" s="36"/>
    </row>
    <row r="791" spans="2:19" ht="15" customHeight="1" x14ac:dyDescent="0.2">
      <c r="B791" s="61" t="s">
        <v>38</v>
      </c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</row>
    <row r="792" spans="2:19" ht="63.75" x14ac:dyDescent="0.2">
      <c r="B792" s="55" t="s">
        <v>0</v>
      </c>
      <c r="C792" s="55" t="s">
        <v>1</v>
      </c>
      <c r="D792" s="55" t="s">
        <v>591</v>
      </c>
      <c r="E792" s="55" t="s">
        <v>2</v>
      </c>
      <c r="F792" s="55" t="s">
        <v>8</v>
      </c>
      <c r="G792" s="55" t="s">
        <v>9</v>
      </c>
      <c r="H792" s="55" t="s">
        <v>8</v>
      </c>
      <c r="I792" s="55" t="s">
        <v>9</v>
      </c>
      <c r="J792" s="55"/>
      <c r="K792" s="55"/>
      <c r="L792" s="55"/>
      <c r="M792" s="55"/>
      <c r="N792" s="55" t="s">
        <v>8</v>
      </c>
      <c r="O792" s="55" t="s">
        <v>579</v>
      </c>
      <c r="P792" s="47" t="s">
        <v>581</v>
      </c>
      <c r="Q792" s="55" t="s">
        <v>583</v>
      </c>
      <c r="R792" s="19" t="s">
        <v>491</v>
      </c>
    </row>
    <row r="793" spans="2:19" ht="38.25" x14ac:dyDescent="0.2">
      <c r="B793" s="62">
        <v>54</v>
      </c>
      <c r="C793" s="55">
        <v>1</v>
      </c>
      <c r="D793" s="55">
        <v>220</v>
      </c>
      <c r="E793" s="55" t="s">
        <v>484</v>
      </c>
      <c r="F793" s="20">
        <v>150</v>
      </c>
      <c r="G793" s="21" t="s">
        <v>4</v>
      </c>
      <c r="H793" s="20">
        <v>130</v>
      </c>
      <c r="I793" s="21" t="s">
        <v>4</v>
      </c>
      <c r="J793" s="20"/>
      <c r="K793" s="21"/>
      <c r="L793" s="21"/>
      <c r="M793" s="21"/>
      <c r="N793" s="32">
        <f>(F793+H793)/2</f>
        <v>140</v>
      </c>
      <c r="O793" s="21" t="s">
        <v>580</v>
      </c>
      <c r="P793" s="48"/>
      <c r="Q793" s="24">
        <f>N793-N793*P793</f>
        <v>140</v>
      </c>
      <c r="R793" s="25">
        <f>Q793*D793</f>
        <v>30800</v>
      </c>
    </row>
    <row r="794" spans="2:19" ht="38.25" x14ac:dyDescent="0.2">
      <c r="B794" s="62"/>
      <c r="C794" s="55">
        <v>2</v>
      </c>
      <c r="D794" s="55" t="s">
        <v>592</v>
      </c>
      <c r="E794" s="55" t="s">
        <v>39</v>
      </c>
      <c r="F794" s="21" t="s">
        <v>4</v>
      </c>
      <c r="G794" s="26">
        <v>0.1</v>
      </c>
      <c r="H794" s="21" t="s">
        <v>4</v>
      </c>
      <c r="I794" s="26">
        <v>0.1</v>
      </c>
      <c r="J794" s="21"/>
      <c r="K794" s="26"/>
      <c r="L794" s="26"/>
      <c r="M794" s="26"/>
      <c r="N794" s="21" t="s">
        <v>4</v>
      </c>
      <c r="O794" s="31">
        <f>(G794+I794)/2</f>
        <v>0.1</v>
      </c>
      <c r="P794" s="46"/>
      <c r="Q794" s="45" t="s">
        <v>4</v>
      </c>
      <c r="R794" s="25">
        <v>20000</v>
      </c>
      <c r="S794" s="18" t="str">
        <f t="shared" si="13"/>
        <v>% ABAIXO DO MINIMO</v>
      </c>
    </row>
    <row r="795" spans="2:19" ht="38.25" x14ac:dyDescent="0.2">
      <c r="B795" s="62"/>
      <c r="C795" s="55">
        <v>3</v>
      </c>
      <c r="D795" s="55" t="s">
        <v>592</v>
      </c>
      <c r="E795" s="55" t="s">
        <v>40</v>
      </c>
      <c r="F795" s="21" t="s">
        <v>4</v>
      </c>
      <c r="G795" s="26">
        <v>0.1</v>
      </c>
      <c r="H795" s="21" t="s">
        <v>4</v>
      </c>
      <c r="I795" s="26">
        <v>0.1</v>
      </c>
      <c r="J795" s="21"/>
      <c r="K795" s="26"/>
      <c r="L795" s="26"/>
      <c r="M795" s="26"/>
      <c r="N795" s="21" t="s">
        <v>4</v>
      </c>
      <c r="O795" s="31">
        <f>(G795+I795)/2</f>
        <v>0.1</v>
      </c>
      <c r="P795" s="46"/>
      <c r="Q795" s="45" t="s">
        <v>4</v>
      </c>
      <c r="R795" s="25">
        <v>15000</v>
      </c>
      <c r="S795" s="18" t="str">
        <f t="shared" si="13"/>
        <v>% ABAIXO DO MINIMO</v>
      </c>
    </row>
    <row r="796" spans="2:19" ht="38.25" x14ac:dyDescent="0.2">
      <c r="B796" s="62"/>
      <c r="C796" s="55">
        <v>4</v>
      </c>
      <c r="D796" s="55" t="s">
        <v>592</v>
      </c>
      <c r="E796" s="55" t="s">
        <v>41</v>
      </c>
      <c r="F796" s="21" t="s">
        <v>4</v>
      </c>
      <c r="G796" s="26">
        <v>0.03</v>
      </c>
      <c r="H796" s="21" t="s">
        <v>4</v>
      </c>
      <c r="I796" s="26">
        <v>0.05</v>
      </c>
      <c r="J796" s="21"/>
      <c r="K796" s="26"/>
      <c r="L796" s="26"/>
      <c r="M796" s="26"/>
      <c r="N796" s="21" t="s">
        <v>4</v>
      </c>
      <c r="O796" s="31">
        <f>(G796+I796)/2</f>
        <v>0.04</v>
      </c>
      <c r="P796" s="46"/>
      <c r="Q796" s="45" t="s">
        <v>4</v>
      </c>
      <c r="R796" s="25">
        <v>15000</v>
      </c>
      <c r="S796" s="18" t="str">
        <f t="shared" si="13"/>
        <v>% ABAIXO DO MINIMO</v>
      </c>
    </row>
    <row r="797" spans="2:19" x14ac:dyDescent="0.2">
      <c r="B797" s="28"/>
      <c r="C797" s="58" t="s">
        <v>545</v>
      </c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60"/>
      <c r="P797" s="54"/>
      <c r="Q797" s="54"/>
      <c r="R797" s="25">
        <f>SUM(R793:R796)</f>
        <v>80800</v>
      </c>
    </row>
    <row r="798" spans="2:19" x14ac:dyDescent="0.2">
      <c r="B798" s="3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29"/>
    </row>
    <row r="799" spans="2:19" x14ac:dyDescent="0.2">
      <c r="C799" s="36"/>
      <c r="D799" s="36"/>
      <c r="E799" s="37" t="s">
        <v>584</v>
      </c>
      <c r="O799" s="42" t="s">
        <v>589</v>
      </c>
      <c r="P799" s="42" t="s">
        <v>590</v>
      </c>
    </row>
    <row r="800" spans="2:19" x14ac:dyDescent="0.2">
      <c r="B800" s="36"/>
      <c r="C800" s="36"/>
      <c r="D800" s="36"/>
      <c r="E800" s="37" t="s">
        <v>585</v>
      </c>
      <c r="O800" s="38">
        <f>SUM(P794+P795+P796)/3</f>
        <v>0</v>
      </c>
      <c r="P800" s="38">
        <f>P793</f>
        <v>0</v>
      </c>
    </row>
    <row r="801" spans="2:19" x14ac:dyDescent="0.2">
      <c r="B801" s="36"/>
      <c r="C801" s="36"/>
      <c r="D801" s="36"/>
      <c r="E801" s="37" t="s">
        <v>586</v>
      </c>
      <c r="O801" s="43" t="s">
        <v>588</v>
      </c>
      <c r="P801" s="44">
        <f>0.6*O800+0.4*P800</f>
        <v>0</v>
      </c>
    </row>
    <row r="802" spans="2:19" x14ac:dyDescent="0.2">
      <c r="B802" s="36"/>
      <c r="C802" s="36"/>
      <c r="D802" s="36"/>
      <c r="E802" s="37" t="s">
        <v>587</v>
      </c>
    </row>
    <row r="803" spans="2:19" x14ac:dyDescent="0.2">
      <c r="B803" s="36"/>
      <c r="C803" s="36"/>
      <c r="D803" s="36"/>
      <c r="E803" s="36"/>
    </row>
    <row r="805" spans="2:19" ht="15" customHeight="1" x14ac:dyDescent="0.2">
      <c r="B805" s="61" t="s">
        <v>42</v>
      </c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</row>
    <row r="806" spans="2:19" ht="63.75" x14ac:dyDescent="0.2">
      <c r="B806" s="55" t="s">
        <v>0</v>
      </c>
      <c r="C806" s="55" t="s">
        <v>1</v>
      </c>
      <c r="D806" s="55" t="s">
        <v>591</v>
      </c>
      <c r="E806" s="55" t="s">
        <v>2</v>
      </c>
      <c r="F806" s="55" t="s">
        <v>8</v>
      </c>
      <c r="G806" s="55" t="s">
        <v>9</v>
      </c>
      <c r="H806" s="55" t="s">
        <v>8</v>
      </c>
      <c r="I806" s="55" t="s">
        <v>9</v>
      </c>
      <c r="J806" s="55" t="s">
        <v>8</v>
      </c>
      <c r="K806" s="55" t="s">
        <v>9</v>
      </c>
      <c r="L806" s="55"/>
      <c r="M806" s="55"/>
      <c r="N806" s="55" t="s">
        <v>8</v>
      </c>
      <c r="O806" s="55" t="s">
        <v>579</v>
      </c>
      <c r="P806" s="47" t="s">
        <v>581</v>
      </c>
      <c r="Q806" s="55" t="s">
        <v>583</v>
      </c>
      <c r="R806" s="19" t="s">
        <v>491</v>
      </c>
    </row>
    <row r="807" spans="2:19" ht="38.25" x14ac:dyDescent="0.2">
      <c r="B807" s="62">
        <v>55</v>
      </c>
      <c r="C807" s="55">
        <v>1</v>
      </c>
      <c r="D807" s="55">
        <v>210</v>
      </c>
      <c r="E807" s="55" t="s">
        <v>485</v>
      </c>
      <c r="F807" s="20">
        <v>145</v>
      </c>
      <c r="G807" s="21" t="s">
        <v>4</v>
      </c>
      <c r="H807" s="20">
        <v>150</v>
      </c>
      <c r="I807" s="21" t="s">
        <v>4</v>
      </c>
      <c r="J807" s="20">
        <v>130</v>
      </c>
      <c r="K807" s="21" t="s">
        <v>4</v>
      </c>
      <c r="L807" s="21"/>
      <c r="M807" s="21"/>
      <c r="N807" s="32">
        <f>(F807+H807+J807)/3</f>
        <v>141.66999999999999</v>
      </c>
      <c r="O807" s="21" t="s">
        <v>580</v>
      </c>
      <c r="P807" s="48"/>
      <c r="Q807" s="24">
        <f>N807-N807*P807</f>
        <v>141.66999999999999</v>
      </c>
      <c r="R807" s="25">
        <f>Q807*D807</f>
        <v>29750.7</v>
      </c>
    </row>
    <row r="808" spans="2:19" ht="38.25" x14ac:dyDescent="0.2">
      <c r="B808" s="62"/>
      <c r="C808" s="55">
        <v>2</v>
      </c>
      <c r="D808" s="55" t="s">
        <v>592</v>
      </c>
      <c r="E808" s="55" t="s">
        <v>43</v>
      </c>
      <c r="F808" s="21" t="s">
        <v>4</v>
      </c>
      <c r="G808" s="26">
        <v>0.1</v>
      </c>
      <c r="H808" s="21" t="s">
        <v>4</v>
      </c>
      <c r="I808" s="26">
        <v>0.1</v>
      </c>
      <c r="J808" s="21" t="s">
        <v>4</v>
      </c>
      <c r="K808" s="26">
        <v>0.1</v>
      </c>
      <c r="L808" s="26"/>
      <c r="M808" s="26"/>
      <c r="N808" s="21" t="s">
        <v>4</v>
      </c>
      <c r="O808" s="31">
        <f>SUM(G808+I808+K808)/3</f>
        <v>0.1</v>
      </c>
      <c r="P808" s="46"/>
      <c r="Q808" s="45" t="s">
        <v>4</v>
      </c>
      <c r="R808" s="25">
        <v>20000</v>
      </c>
      <c r="S808" s="18" t="str">
        <f t="shared" si="13"/>
        <v>% ABAIXO DO MINIMO</v>
      </c>
    </row>
    <row r="809" spans="2:19" ht="38.25" x14ac:dyDescent="0.2">
      <c r="B809" s="62"/>
      <c r="C809" s="55">
        <v>3</v>
      </c>
      <c r="D809" s="55" t="s">
        <v>592</v>
      </c>
      <c r="E809" s="55" t="s">
        <v>44</v>
      </c>
      <c r="F809" s="21" t="s">
        <v>4</v>
      </c>
      <c r="G809" s="26">
        <v>0.15</v>
      </c>
      <c r="H809" s="21" t="s">
        <v>4</v>
      </c>
      <c r="I809" s="26">
        <v>0.1</v>
      </c>
      <c r="J809" s="21" t="s">
        <v>4</v>
      </c>
      <c r="K809" s="26">
        <v>0.1</v>
      </c>
      <c r="L809" s="26"/>
      <c r="M809" s="26"/>
      <c r="N809" s="21" t="s">
        <v>4</v>
      </c>
      <c r="O809" s="31">
        <f>SUM(G809+I809+K809)/3</f>
        <v>0.12</v>
      </c>
      <c r="P809" s="46"/>
      <c r="Q809" s="45" t="s">
        <v>4</v>
      </c>
      <c r="R809" s="25">
        <v>15000</v>
      </c>
      <c r="S809" s="18" t="str">
        <f t="shared" si="13"/>
        <v>% ABAIXO DO MINIMO</v>
      </c>
    </row>
    <row r="810" spans="2:19" ht="38.25" x14ac:dyDescent="0.2">
      <c r="B810" s="62"/>
      <c r="C810" s="55">
        <v>4</v>
      </c>
      <c r="D810" s="55" t="s">
        <v>592</v>
      </c>
      <c r="E810" s="55" t="s">
        <v>45</v>
      </c>
      <c r="F810" s="21" t="s">
        <v>4</v>
      </c>
      <c r="G810" s="26">
        <v>0.3</v>
      </c>
      <c r="H810" s="21" t="s">
        <v>4</v>
      </c>
      <c r="I810" s="26">
        <v>0.03</v>
      </c>
      <c r="J810" s="21" t="s">
        <v>4</v>
      </c>
      <c r="K810" s="26">
        <v>0.05</v>
      </c>
      <c r="L810" s="26"/>
      <c r="M810" s="26"/>
      <c r="N810" s="21" t="s">
        <v>4</v>
      </c>
      <c r="O810" s="31">
        <f>SUM(G810+I810+K810)/3</f>
        <v>0.13</v>
      </c>
      <c r="P810" s="46"/>
      <c r="Q810" s="45" t="s">
        <v>4</v>
      </c>
      <c r="R810" s="25">
        <v>15000</v>
      </c>
      <c r="S810" s="18" t="str">
        <f t="shared" si="13"/>
        <v>% ABAIXO DO MINIMO</v>
      </c>
    </row>
    <row r="811" spans="2:19" x14ac:dyDescent="0.2">
      <c r="B811" s="28"/>
      <c r="C811" s="58" t="s">
        <v>546</v>
      </c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60"/>
      <c r="P811" s="54"/>
      <c r="Q811" s="54"/>
      <c r="R811" s="25">
        <f>SUM(R807:R810)</f>
        <v>79750.7</v>
      </c>
    </row>
    <row r="812" spans="2:19" x14ac:dyDescent="0.2">
      <c r="B812" s="3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29"/>
    </row>
    <row r="813" spans="2:19" x14ac:dyDescent="0.2">
      <c r="C813" s="36"/>
      <c r="D813" s="36"/>
      <c r="E813" s="37" t="s">
        <v>584</v>
      </c>
      <c r="O813" s="42" t="s">
        <v>589</v>
      </c>
      <c r="P813" s="42" t="s">
        <v>590</v>
      </c>
    </row>
    <row r="814" spans="2:19" x14ac:dyDescent="0.2">
      <c r="B814" s="36"/>
      <c r="C814" s="36"/>
      <c r="D814" s="36"/>
      <c r="E814" s="37" t="s">
        <v>585</v>
      </c>
      <c r="O814" s="38">
        <f>SUM(P808+P809+P810)/3</f>
        <v>0</v>
      </c>
      <c r="P814" s="38">
        <f>P807</f>
        <v>0</v>
      </c>
    </row>
    <row r="815" spans="2:19" x14ac:dyDescent="0.2">
      <c r="B815" s="36"/>
      <c r="C815" s="36"/>
      <c r="D815" s="36"/>
      <c r="E815" s="37" t="s">
        <v>586</v>
      </c>
      <c r="O815" s="43" t="s">
        <v>588</v>
      </c>
      <c r="P815" s="44">
        <f>0.6*O814+0.4*P814</f>
        <v>0</v>
      </c>
    </row>
    <row r="816" spans="2:19" x14ac:dyDescent="0.2">
      <c r="B816" s="36"/>
      <c r="C816" s="36"/>
      <c r="D816" s="36"/>
      <c r="E816" s="37" t="s">
        <v>587</v>
      </c>
    </row>
    <row r="817" spans="2:19" x14ac:dyDescent="0.2">
      <c r="B817" s="36"/>
      <c r="C817" s="36"/>
      <c r="D817" s="36"/>
      <c r="E817" s="36"/>
    </row>
    <row r="819" spans="2:19" ht="24.75" customHeight="1" x14ac:dyDescent="0.2">
      <c r="B819" s="61" t="s">
        <v>486</v>
      </c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</row>
    <row r="820" spans="2:19" ht="63.75" x14ac:dyDescent="0.2">
      <c r="B820" s="55" t="s">
        <v>0</v>
      </c>
      <c r="C820" s="55" t="s">
        <v>1</v>
      </c>
      <c r="D820" s="55" t="s">
        <v>591</v>
      </c>
      <c r="E820" s="55" t="s">
        <v>2</v>
      </c>
      <c r="F820" s="55" t="s">
        <v>8</v>
      </c>
      <c r="G820" s="55" t="s">
        <v>9</v>
      </c>
      <c r="H820" s="55" t="s">
        <v>8</v>
      </c>
      <c r="I820" s="55" t="s">
        <v>9</v>
      </c>
      <c r="J820" s="55"/>
      <c r="K820" s="55"/>
      <c r="L820" s="55"/>
      <c r="M820" s="55"/>
      <c r="N820" s="55" t="s">
        <v>8</v>
      </c>
      <c r="O820" s="55" t="s">
        <v>579</v>
      </c>
      <c r="P820" s="47" t="s">
        <v>581</v>
      </c>
      <c r="Q820" s="55" t="s">
        <v>583</v>
      </c>
      <c r="R820" s="19" t="s">
        <v>491</v>
      </c>
    </row>
    <row r="821" spans="2:19" ht="51" x14ac:dyDescent="0.2">
      <c r="B821" s="62">
        <v>56</v>
      </c>
      <c r="C821" s="55">
        <v>1</v>
      </c>
      <c r="D821" s="55">
        <v>150</v>
      </c>
      <c r="E821" s="55" t="s">
        <v>487</v>
      </c>
      <c r="F821" s="20">
        <v>90</v>
      </c>
      <c r="G821" s="21" t="s">
        <v>4</v>
      </c>
      <c r="H821" s="20">
        <v>80</v>
      </c>
      <c r="I821" s="21" t="s">
        <v>4</v>
      </c>
      <c r="J821" s="20"/>
      <c r="K821" s="21"/>
      <c r="L821" s="21"/>
      <c r="M821" s="21"/>
      <c r="N821" s="32">
        <f>(F821+H821)/2</f>
        <v>85</v>
      </c>
      <c r="O821" s="21" t="s">
        <v>580</v>
      </c>
      <c r="P821" s="48"/>
      <c r="Q821" s="24">
        <f>N821-N821*P821</f>
        <v>85</v>
      </c>
      <c r="R821" s="25">
        <f>Q821*D821</f>
        <v>12750</v>
      </c>
    </row>
    <row r="822" spans="2:19" ht="51" x14ac:dyDescent="0.2">
      <c r="B822" s="62"/>
      <c r="C822" s="55">
        <v>2</v>
      </c>
      <c r="D822" s="55" t="s">
        <v>592</v>
      </c>
      <c r="E822" s="55" t="s">
        <v>46</v>
      </c>
      <c r="F822" s="21" t="s">
        <v>4</v>
      </c>
      <c r="G822" s="26">
        <v>0.1</v>
      </c>
      <c r="H822" s="21" t="s">
        <v>4</v>
      </c>
      <c r="I822" s="26">
        <v>0.1</v>
      </c>
      <c r="J822" s="21"/>
      <c r="K822" s="26"/>
      <c r="L822" s="26"/>
      <c r="M822" s="26"/>
      <c r="N822" s="21" t="s">
        <v>4</v>
      </c>
      <c r="O822" s="31">
        <f>(G822+I822)/2</f>
        <v>0.1</v>
      </c>
      <c r="P822" s="46"/>
      <c r="Q822" s="45" t="s">
        <v>4</v>
      </c>
      <c r="R822" s="25">
        <v>10000</v>
      </c>
      <c r="S822" s="18" t="str">
        <f t="shared" ref="S822:S852" si="14">IF(P822&gt;=O822,"CORRETO","% ABAIXO DO MINIMO")</f>
        <v>% ABAIXO DO MINIMO</v>
      </c>
    </row>
    <row r="823" spans="2:19" ht="51" x14ac:dyDescent="0.2">
      <c r="B823" s="62"/>
      <c r="C823" s="55">
        <v>3</v>
      </c>
      <c r="D823" s="55" t="s">
        <v>592</v>
      </c>
      <c r="E823" s="55" t="s">
        <v>47</v>
      </c>
      <c r="F823" s="21" t="s">
        <v>4</v>
      </c>
      <c r="G823" s="26">
        <v>0.1</v>
      </c>
      <c r="H823" s="21" t="s">
        <v>4</v>
      </c>
      <c r="I823" s="26">
        <v>0.1</v>
      </c>
      <c r="J823" s="21"/>
      <c r="K823" s="26"/>
      <c r="L823" s="26"/>
      <c r="M823" s="26"/>
      <c r="N823" s="21" t="s">
        <v>4</v>
      </c>
      <c r="O823" s="31">
        <f>(G823+I823)/2</f>
        <v>0.1</v>
      </c>
      <c r="P823" s="46"/>
      <c r="Q823" s="45" t="s">
        <v>4</v>
      </c>
      <c r="R823" s="25">
        <v>8000</v>
      </c>
      <c r="S823" s="18" t="str">
        <f t="shared" si="14"/>
        <v>% ABAIXO DO MINIMO</v>
      </c>
    </row>
    <row r="824" spans="2:19" ht="51" x14ac:dyDescent="0.2">
      <c r="B824" s="62"/>
      <c r="C824" s="55">
        <v>4</v>
      </c>
      <c r="D824" s="55" t="s">
        <v>592</v>
      </c>
      <c r="E824" s="55" t="s">
        <v>48</v>
      </c>
      <c r="F824" s="21" t="s">
        <v>4</v>
      </c>
      <c r="G824" s="26">
        <v>0.03</v>
      </c>
      <c r="H824" s="21" t="s">
        <v>4</v>
      </c>
      <c r="I824" s="26">
        <v>0.05</v>
      </c>
      <c r="J824" s="21"/>
      <c r="K824" s="26"/>
      <c r="L824" s="26"/>
      <c r="M824" s="26"/>
      <c r="N824" s="21" t="s">
        <v>4</v>
      </c>
      <c r="O824" s="31">
        <f>(G824+I824)/2</f>
        <v>0.04</v>
      </c>
      <c r="P824" s="46"/>
      <c r="Q824" s="45" t="s">
        <v>4</v>
      </c>
      <c r="R824" s="25">
        <v>8000</v>
      </c>
      <c r="S824" s="18" t="str">
        <f t="shared" si="14"/>
        <v>% ABAIXO DO MINIMO</v>
      </c>
    </row>
    <row r="825" spans="2:19" x14ac:dyDescent="0.2">
      <c r="B825" s="28"/>
      <c r="C825" s="58" t="s">
        <v>547</v>
      </c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60"/>
      <c r="P825" s="54"/>
      <c r="Q825" s="54"/>
      <c r="R825" s="25">
        <f>SUM(R821:R824)</f>
        <v>38750</v>
      </c>
    </row>
    <row r="826" spans="2:19" x14ac:dyDescent="0.2">
      <c r="B826" s="3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29"/>
    </row>
    <row r="827" spans="2:19" x14ac:dyDescent="0.2">
      <c r="C827" s="36"/>
      <c r="D827" s="36"/>
      <c r="E827" s="37" t="s">
        <v>584</v>
      </c>
      <c r="O827" s="42" t="s">
        <v>589</v>
      </c>
      <c r="P827" s="42" t="s">
        <v>590</v>
      </c>
    </row>
    <row r="828" spans="2:19" x14ac:dyDescent="0.2">
      <c r="B828" s="36"/>
      <c r="C828" s="36"/>
      <c r="D828" s="36"/>
      <c r="E828" s="37" t="s">
        <v>585</v>
      </c>
      <c r="O828" s="38">
        <f>SUM(P822+P823+P824)/3</f>
        <v>0</v>
      </c>
      <c r="P828" s="38">
        <f>P821</f>
        <v>0</v>
      </c>
    </row>
    <row r="829" spans="2:19" x14ac:dyDescent="0.2">
      <c r="B829" s="36"/>
      <c r="C829" s="36"/>
      <c r="D829" s="36"/>
      <c r="E829" s="37" t="s">
        <v>586</v>
      </c>
      <c r="O829" s="43" t="s">
        <v>588</v>
      </c>
      <c r="P829" s="44">
        <f>0.6*O828+0.4*P828</f>
        <v>0</v>
      </c>
    </row>
    <row r="830" spans="2:19" x14ac:dyDescent="0.2">
      <c r="B830" s="36"/>
      <c r="C830" s="36"/>
      <c r="D830" s="36"/>
      <c r="E830" s="37" t="s">
        <v>587</v>
      </c>
    </row>
    <row r="831" spans="2:19" x14ac:dyDescent="0.2">
      <c r="B831" s="36"/>
      <c r="C831" s="36"/>
      <c r="D831" s="36"/>
      <c r="E831" s="36"/>
    </row>
    <row r="833" spans="2:19" ht="24" customHeight="1" x14ac:dyDescent="0.2">
      <c r="B833" s="61" t="s">
        <v>49</v>
      </c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</row>
    <row r="834" spans="2:19" ht="63.75" x14ac:dyDescent="0.2">
      <c r="B834" s="55" t="s">
        <v>0</v>
      </c>
      <c r="C834" s="55" t="s">
        <v>1</v>
      </c>
      <c r="D834" s="55" t="s">
        <v>591</v>
      </c>
      <c r="E834" s="55" t="s">
        <v>2</v>
      </c>
      <c r="F834" s="55" t="s">
        <v>8</v>
      </c>
      <c r="G834" s="55" t="s">
        <v>9</v>
      </c>
      <c r="H834" s="55" t="s">
        <v>8</v>
      </c>
      <c r="I834" s="55" t="s">
        <v>9</v>
      </c>
      <c r="J834" s="55"/>
      <c r="K834" s="55"/>
      <c r="L834" s="55"/>
      <c r="M834" s="55"/>
      <c r="N834" s="55" t="s">
        <v>8</v>
      </c>
      <c r="O834" s="55" t="s">
        <v>579</v>
      </c>
      <c r="P834" s="47" t="s">
        <v>581</v>
      </c>
      <c r="Q834" s="55" t="s">
        <v>583</v>
      </c>
      <c r="R834" s="19" t="s">
        <v>491</v>
      </c>
    </row>
    <row r="835" spans="2:19" ht="51" x14ac:dyDescent="0.2">
      <c r="B835" s="62">
        <v>57</v>
      </c>
      <c r="C835" s="55">
        <v>1</v>
      </c>
      <c r="D835" s="55">
        <v>130</v>
      </c>
      <c r="E835" s="55" t="s">
        <v>488</v>
      </c>
      <c r="F835" s="20">
        <v>85</v>
      </c>
      <c r="G835" s="21" t="s">
        <v>4</v>
      </c>
      <c r="H835" s="20">
        <v>80</v>
      </c>
      <c r="I835" s="21" t="s">
        <v>4</v>
      </c>
      <c r="J835" s="20"/>
      <c r="K835" s="21"/>
      <c r="L835" s="21"/>
      <c r="M835" s="21"/>
      <c r="N835" s="32">
        <f>(F835+H835)/2</f>
        <v>82.5</v>
      </c>
      <c r="O835" s="21" t="s">
        <v>580</v>
      </c>
      <c r="P835" s="48"/>
      <c r="Q835" s="24">
        <f>N835-N835*P835</f>
        <v>82.5</v>
      </c>
      <c r="R835" s="25">
        <f>Q835*D835</f>
        <v>10725</v>
      </c>
    </row>
    <row r="836" spans="2:19" ht="51" x14ac:dyDescent="0.2">
      <c r="B836" s="62"/>
      <c r="C836" s="55">
        <v>2</v>
      </c>
      <c r="D836" s="55" t="s">
        <v>592</v>
      </c>
      <c r="E836" s="55" t="s">
        <v>46</v>
      </c>
      <c r="F836" s="21" t="s">
        <v>4</v>
      </c>
      <c r="G836" s="26">
        <v>0.1</v>
      </c>
      <c r="H836" s="21" t="s">
        <v>4</v>
      </c>
      <c r="I836" s="26">
        <v>0.1</v>
      </c>
      <c r="J836" s="21"/>
      <c r="K836" s="26"/>
      <c r="L836" s="26"/>
      <c r="M836" s="26"/>
      <c r="N836" s="21" t="s">
        <v>4</v>
      </c>
      <c r="O836" s="31">
        <f>(G836+I836)/2</f>
        <v>0.1</v>
      </c>
      <c r="P836" s="46"/>
      <c r="Q836" s="45" t="s">
        <v>4</v>
      </c>
      <c r="R836" s="25">
        <v>10000</v>
      </c>
      <c r="S836" s="18" t="str">
        <f t="shared" si="14"/>
        <v>% ABAIXO DO MINIMO</v>
      </c>
    </row>
    <row r="837" spans="2:19" ht="51" x14ac:dyDescent="0.2">
      <c r="B837" s="62"/>
      <c r="C837" s="55">
        <v>3</v>
      </c>
      <c r="D837" s="55" t="s">
        <v>592</v>
      </c>
      <c r="E837" s="55" t="s">
        <v>47</v>
      </c>
      <c r="F837" s="21" t="s">
        <v>4</v>
      </c>
      <c r="G837" s="26">
        <v>0.1</v>
      </c>
      <c r="H837" s="21" t="s">
        <v>4</v>
      </c>
      <c r="I837" s="26">
        <v>0.1</v>
      </c>
      <c r="J837" s="21"/>
      <c r="K837" s="26"/>
      <c r="L837" s="26"/>
      <c r="M837" s="26"/>
      <c r="N837" s="21" t="s">
        <v>4</v>
      </c>
      <c r="O837" s="31">
        <f>(G837+I837)/2</f>
        <v>0.1</v>
      </c>
      <c r="P837" s="46"/>
      <c r="Q837" s="45" t="s">
        <v>4</v>
      </c>
      <c r="R837" s="25">
        <v>8000</v>
      </c>
      <c r="S837" s="18" t="str">
        <f t="shared" si="14"/>
        <v>% ABAIXO DO MINIMO</v>
      </c>
    </row>
    <row r="838" spans="2:19" ht="51" x14ac:dyDescent="0.2">
      <c r="B838" s="62"/>
      <c r="C838" s="55">
        <v>4</v>
      </c>
      <c r="D838" s="55" t="s">
        <v>592</v>
      </c>
      <c r="E838" s="55" t="s">
        <v>48</v>
      </c>
      <c r="F838" s="21" t="s">
        <v>4</v>
      </c>
      <c r="G838" s="26">
        <v>0.03</v>
      </c>
      <c r="H838" s="21" t="s">
        <v>4</v>
      </c>
      <c r="I838" s="26">
        <v>0.05</v>
      </c>
      <c r="J838" s="21"/>
      <c r="K838" s="26"/>
      <c r="L838" s="26"/>
      <c r="M838" s="26"/>
      <c r="N838" s="21" t="s">
        <v>4</v>
      </c>
      <c r="O838" s="31">
        <f>(G838+I838)/2</f>
        <v>0.04</v>
      </c>
      <c r="P838" s="46"/>
      <c r="Q838" s="45" t="s">
        <v>4</v>
      </c>
      <c r="R838" s="25">
        <v>8000</v>
      </c>
      <c r="S838" s="18" t="str">
        <f t="shared" si="14"/>
        <v>% ABAIXO DO MINIMO</v>
      </c>
    </row>
    <row r="839" spans="2:19" x14ac:dyDescent="0.2">
      <c r="B839" s="28"/>
      <c r="C839" s="58" t="s">
        <v>548</v>
      </c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60"/>
      <c r="P839" s="54"/>
      <c r="Q839" s="54"/>
      <c r="R839" s="25">
        <f>SUM(R835:R838)</f>
        <v>36725</v>
      </c>
    </row>
    <row r="840" spans="2:19" x14ac:dyDescent="0.2">
      <c r="B840" s="3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29"/>
    </row>
    <row r="841" spans="2:19" x14ac:dyDescent="0.2">
      <c r="C841" s="36"/>
      <c r="D841" s="36"/>
      <c r="E841" s="37" t="s">
        <v>584</v>
      </c>
      <c r="O841" s="42" t="s">
        <v>589</v>
      </c>
      <c r="P841" s="42" t="s">
        <v>590</v>
      </c>
    </row>
    <row r="842" spans="2:19" x14ac:dyDescent="0.2">
      <c r="B842" s="36"/>
      <c r="C842" s="36"/>
      <c r="D842" s="36"/>
      <c r="E842" s="37" t="s">
        <v>585</v>
      </c>
      <c r="O842" s="38">
        <f>SUM(P836+P837+P838)/3</f>
        <v>0</v>
      </c>
      <c r="P842" s="38">
        <f>P835</f>
        <v>0</v>
      </c>
    </row>
    <row r="843" spans="2:19" x14ac:dyDescent="0.2">
      <c r="B843" s="36"/>
      <c r="C843" s="36"/>
      <c r="D843" s="36"/>
      <c r="E843" s="37" t="s">
        <v>586</v>
      </c>
      <c r="O843" s="43" t="s">
        <v>588</v>
      </c>
      <c r="P843" s="44">
        <f>0.6*O842+0.4*P842</f>
        <v>0</v>
      </c>
    </row>
    <row r="844" spans="2:19" x14ac:dyDescent="0.2">
      <c r="B844" s="36"/>
      <c r="C844" s="36"/>
      <c r="D844" s="36"/>
      <c r="E844" s="37" t="s">
        <v>587</v>
      </c>
    </row>
    <row r="845" spans="2:19" x14ac:dyDescent="0.2">
      <c r="B845" s="36"/>
      <c r="C845" s="36"/>
      <c r="D845" s="36"/>
      <c r="E845" s="36"/>
    </row>
    <row r="847" spans="2:19" ht="12.75" customHeight="1" x14ac:dyDescent="0.2">
      <c r="B847" s="61" t="s">
        <v>50</v>
      </c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</row>
    <row r="848" spans="2:19" ht="63.75" x14ac:dyDescent="0.2">
      <c r="B848" s="55" t="s">
        <v>0</v>
      </c>
      <c r="C848" s="55" t="s">
        <v>1</v>
      </c>
      <c r="D848" s="55" t="s">
        <v>591</v>
      </c>
      <c r="E848" s="55" t="s">
        <v>2</v>
      </c>
      <c r="F848" s="55" t="s">
        <v>8</v>
      </c>
      <c r="G848" s="55" t="s">
        <v>9</v>
      </c>
      <c r="H848" s="55" t="s">
        <v>8</v>
      </c>
      <c r="I848" s="55" t="s">
        <v>9</v>
      </c>
      <c r="J848" s="55"/>
      <c r="K848" s="55"/>
      <c r="L848" s="55"/>
      <c r="M848" s="55"/>
      <c r="N848" s="55" t="s">
        <v>8</v>
      </c>
      <c r="O848" s="55" t="s">
        <v>579</v>
      </c>
      <c r="P848" s="47" t="s">
        <v>581</v>
      </c>
      <c r="Q848" s="55" t="s">
        <v>583</v>
      </c>
      <c r="R848" s="19" t="s">
        <v>491</v>
      </c>
    </row>
    <row r="849" spans="2:19" ht="38.25" x14ac:dyDescent="0.2">
      <c r="B849" s="62">
        <v>58</v>
      </c>
      <c r="C849" s="55">
        <v>1</v>
      </c>
      <c r="D849" s="55">
        <v>80</v>
      </c>
      <c r="E849" s="55" t="s">
        <v>489</v>
      </c>
      <c r="F849" s="20">
        <v>100</v>
      </c>
      <c r="G849" s="21" t="s">
        <v>4</v>
      </c>
      <c r="H849" s="20">
        <v>80</v>
      </c>
      <c r="I849" s="21" t="s">
        <v>4</v>
      </c>
      <c r="J849" s="20"/>
      <c r="K849" s="21"/>
      <c r="L849" s="21"/>
      <c r="M849" s="21"/>
      <c r="N849" s="32">
        <f>(F849+H849)/2</f>
        <v>90</v>
      </c>
      <c r="O849" s="21" t="s">
        <v>580</v>
      </c>
      <c r="P849" s="48"/>
      <c r="Q849" s="24">
        <f>N849-N849*P849</f>
        <v>90</v>
      </c>
      <c r="R849" s="25">
        <f>Q849*D849</f>
        <v>7200</v>
      </c>
    </row>
    <row r="850" spans="2:19" ht="38.25" x14ac:dyDescent="0.2">
      <c r="B850" s="62"/>
      <c r="C850" s="55">
        <v>2</v>
      </c>
      <c r="D850" s="55" t="s">
        <v>592</v>
      </c>
      <c r="E850" s="55" t="s">
        <v>51</v>
      </c>
      <c r="F850" s="21" t="s">
        <v>4</v>
      </c>
      <c r="G850" s="26">
        <v>0.1</v>
      </c>
      <c r="H850" s="21" t="s">
        <v>4</v>
      </c>
      <c r="I850" s="26">
        <v>0.1</v>
      </c>
      <c r="J850" s="21"/>
      <c r="K850" s="26"/>
      <c r="L850" s="26"/>
      <c r="M850" s="26"/>
      <c r="N850" s="21" t="s">
        <v>4</v>
      </c>
      <c r="O850" s="31">
        <f>(G850+I850)/2</f>
        <v>0.1</v>
      </c>
      <c r="P850" s="46"/>
      <c r="Q850" s="45" t="s">
        <v>4</v>
      </c>
      <c r="R850" s="25">
        <v>6000</v>
      </c>
      <c r="S850" s="18" t="str">
        <f t="shared" si="14"/>
        <v>% ABAIXO DO MINIMO</v>
      </c>
    </row>
    <row r="851" spans="2:19" ht="38.25" x14ac:dyDescent="0.2">
      <c r="B851" s="62"/>
      <c r="C851" s="55">
        <v>3</v>
      </c>
      <c r="D851" s="55" t="s">
        <v>592</v>
      </c>
      <c r="E851" s="55" t="s">
        <v>52</v>
      </c>
      <c r="F851" s="21" t="s">
        <v>4</v>
      </c>
      <c r="G851" s="26">
        <v>0.1</v>
      </c>
      <c r="H851" s="21" t="s">
        <v>4</v>
      </c>
      <c r="I851" s="26">
        <v>0.1</v>
      </c>
      <c r="J851" s="21"/>
      <c r="K851" s="26"/>
      <c r="L851" s="26"/>
      <c r="M851" s="26"/>
      <c r="N851" s="21" t="s">
        <v>4</v>
      </c>
      <c r="O851" s="31">
        <f>(G851+I851)/2</f>
        <v>0.1</v>
      </c>
      <c r="P851" s="46"/>
      <c r="Q851" s="45" t="s">
        <v>4</v>
      </c>
      <c r="R851" s="25">
        <v>4000</v>
      </c>
      <c r="S851" s="18" t="str">
        <f t="shared" si="14"/>
        <v>% ABAIXO DO MINIMO</v>
      </c>
    </row>
    <row r="852" spans="2:19" ht="38.25" x14ac:dyDescent="0.2">
      <c r="B852" s="62"/>
      <c r="C852" s="55">
        <v>4</v>
      </c>
      <c r="D852" s="55" t="s">
        <v>592</v>
      </c>
      <c r="E852" s="55" t="s">
        <v>53</v>
      </c>
      <c r="F852" s="21" t="s">
        <v>4</v>
      </c>
      <c r="G852" s="26">
        <v>0.03</v>
      </c>
      <c r="H852" s="21" t="s">
        <v>4</v>
      </c>
      <c r="I852" s="26">
        <v>0.05</v>
      </c>
      <c r="J852" s="21"/>
      <c r="K852" s="26"/>
      <c r="L852" s="26"/>
      <c r="M852" s="26"/>
      <c r="N852" s="21" t="s">
        <v>4</v>
      </c>
      <c r="O852" s="31">
        <f>(G852+I852)/2</f>
        <v>0.04</v>
      </c>
      <c r="P852" s="46"/>
      <c r="Q852" s="45" t="s">
        <v>4</v>
      </c>
      <c r="R852" s="25">
        <v>4000</v>
      </c>
      <c r="S852" s="18" t="str">
        <f t="shared" si="14"/>
        <v>% ABAIXO DO MINIMO</v>
      </c>
    </row>
    <row r="853" spans="2:19" x14ac:dyDescent="0.2">
      <c r="B853" s="28"/>
      <c r="C853" s="58" t="s">
        <v>549</v>
      </c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60"/>
      <c r="P853" s="54"/>
      <c r="Q853" s="54"/>
      <c r="R853" s="25">
        <f>SUM(R849:R852)</f>
        <v>21200</v>
      </c>
    </row>
    <row r="854" spans="2:19" x14ac:dyDescent="0.2">
      <c r="B854" s="3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29"/>
    </row>
    <row r="855" spans="2:19" x14ac:dyDescent="0.2">
      <c r="C855" s="36"/>
      <c r="D855" s="36"/>
      <c r="E855" s="37" t="s">
        <v>584</v>
      </c>
      <c r="O855" s="42" t="s">
        <v>589</v>
      </c>
      <c r="P855" s="42" t="s">
        <v>590</v>
      </c>
    </row>
    <row r="856" spans="2:19" x14ac:dyDescent="0.2">
      <c r="B856" s="36"/>
      <c r="C856" s="36"/>
      <c r="D856" s="36"/>
      <c r="E856" s="37" t="s">
        <v>585</v>
      </c>
      <c r="O856" s="38">
        <f>SUM(P850+P851+P852)/3</f>
        <v>0</v>
      </c>
      <c r="P856" s="38">
        <f>P849</f>
        <v>0</v>
      </c>
    </row>
    <row r="857" spans="2:19" x14ac:dyDescent="0.2">
      <c r="B857" s="36"/>
      <c r="C857" s="36"/>
      <c r="D857" s="36"/>
      <c r="E857" s="37" t="s">
        <v>586</v>
      </c>
      <c r="O857" s="43" t="s">
        <v>588</v>
      </c>
      <c r="P857" s="44">
        <f>0.6*O856+0.4*P856</f>
        <v>0</v>
      </c>
    </row>
    <row r="858" spans="2:19" x14ac:dyDescent="0.2">
      <c r="B858" s="36"/>
      <c r="C858" s="36"/>
      <c r="D858" s="36"/>
      <c r="E858" s="37" t="s">
        <v>587</v>
      </c>
    </row>
    <row r="859" spans="2:19" x14ac:dyDescent="0.2">
      <c r="B859" s="36"/>
      <c r="C859" s="36"/>
      <c r="D859" s="36"/>
      <c r="E859" s="36"/>
    </row>
    <row r="861" spans="2:19" ht="15.75" x14ac:dyDescent="0.25">
      <c r="B861" s="65" t="s">
        <v>550</v>
      </c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6">
        <f>SUM(R10+R24+R38+R52+R69+R83+R99+R113+R126+R140+R153+R167+R181+R195+R209+R222+R236+R249+R263+R276+R290+R304+R318+R332+R351+R365+R385+R399+R415+R429+R442+R456+R470+R484+R502+R516+R537+R551+R571+R585+R605+R619+R635+R653+R667+R685+R699+R713+R727+R740+R753+R769+R783+R797+R811+R825+R839+R853)</f>
        <v>2596352.6</v>
      </c>
      <c r="P861" s="66"/>
      <c r="Q861" s="66"/>
      <c r="R861" s="66"/>
    </row>
    <row r="863" spans="2:19" x14ac:dyDescent="0.2">
      <c r="R863" s="57"/>
    </row>
    <row r="1082" spans="2:2" x14ac:dyDescent="0.2">
      <c r="B1082" s="35"/>
    </row>
  </sheetData>
  <sheetProtection password="C7E1" sheet="1" objects="1" scenarios="1" formatCells="0" formatColumns="0" formatRows="0" insertColumns="0" insertRows="0" insertHyperlinks="0" deleteColumns="0" deleteRows="0" sort="0" autoFilter="0" pivotTables="0"/>
  <mergeCells count="177">
    <mergeCell ref="B849:B852"/>
    <mergeCell ref="B779:B782"/>
    <mergeCell ref="B721:R721"/>
    <mergeCell ref="C635:O635"/>
    <mergeCell ref="B643:R643"/>
    <mergeCell ref="C653:O653"/>
    <mergeCell ref="B679:R679"/>
    <mergeCell ref="C685:O685"/>
    <mergeCell ref="B661:R661"/>
    <mergeCell ref="C667:O667"/>
    <mergeCell ref="B707:R707"/>
    <mergeCell ref="C713:O713"/>
    <mergeCell ref="B645:B652"/>
    <mergeCell ref="B663:B666"/>
    <mergeCell ref="B681:B684"/>
    <mergeCell ref="B793:B796"/>
    <mergeCell ref="B807:B810"/>
    <mergeCell ref="B736:B739"/>
    <mergeCell ref="B749:B752"/>
    <mergeCell ref="B765:B768"/>
    <mergeCell ref="C811:O811"/>
    <mergeCell ref="B695:B698"/>
    <mergeCell ref="B709:B712"/>
    <mergeCell ref="B723:B726"/>
    <mergeCell ref="C537:O537"/>
    <mergeCell ref="B601:B604"/>
    <mergeCell ref="C571:O571"/>
    <mergeCell ref="B579:R579"/>
    <mergeCell ref="C585:O585"/>
    <mergeCell ref="C853:O853"/>
    <mergeCell ref="B861:N861"/>
    <mergeCell ref="O861:R861"/>
    <mergeCell ref="C727:O727"/>
    <mergeCell ref="B734:R734"/>
    <mergeCell ref="C740:O740"/>
    <mergeCell ref="B747:R747"/>
    <mergeCell ref="C753:O753"/>
    <mergeCell ref="B763:R763"/>
    <mergeCell ref="C769:O769"/>
    <mergeCell ref="B777:R777"/>
    <mergeCell ref="C783:O783"/>
    <mergeCell ref="B835:B838"/>
    <mergeCell ref="C825:O825"/>
    <mergeCell ref="B833:R833"/>
    <mergeCell ref="C839:O839"/>
    <mergeCell ref="B847:R847"/>
    <mergeCell ref="B821:B824"/>
    <mergeCell ref="B819:R819"/>
    <mergeCell ref="C619:O619"/>
    <mergeCell ref="B629:R629"/>
    <mergeCell ref="B693:R693"/>
    <mergeCell ref="C699:O699"/>
    <mergeCell ref="B149:B152"/>
    <mergeCell ref="B163:B166"/>
    <mergeCell ref="B177:B180"/>
    <mergeCell ref="C167:O167"/>
    <mergeCell ref="B175:R175"/>
    <mergeCell ref="B272:B275"/>
    <mergeCell ref="B286:B289"/>
    <mergeCell ref="B300:B303"/>
    <mergeCell ref="B232:B235"/>
    <mergeCell ref="B245:B248"/>
    <mergeCell ref="B259:B262"/>
    <mergeCell ref="C276:O276"/>
    <mergeCell ref="B191:B194"/>
    <mergeCell ref="B205:B208"/>
    <mergeCell ref="B218:B221"/>
    <mergeCell ref="C249:O249"/>
    <mergeCell ref="B243:R243"/>
    <mergeCell ref="C263:O263"/>
    <mergeCell ref="B257:R257"/>
    <mergeCell ref="B599:R599"/>
    <mergeCell ref="B2:R2"/>
    <mergeCell ref="C24:O24"/>
    <mergeCell ref="B32:R32"/>
    <mergeCell ref="C38:O38"/>
    <mergeCell ref="B46:R46"/>
    <mergeCell ref="C52:O52"/>
    <mergeCell ref="B63:R63"/>
    <mergeCell ref="C69:O69"/>
    <mergeCell ref="C83:O83"/>
    <mergeCell ref="B20:B23"/>
    <mergeCell ref="B65:B68"/>
    <mergeCell ref="B79:B82"/>
    <mergeCell ref="B34:B37"/>
    <mergeCell ref="B48:B51"/>
    <mergeCell ref="B4:R4"/>
    <mergeCell ref="B18:R18"/>
    <mergeCell ref="B6:B9"/>
    <mergeCell ref="C10:O10"/>
    <mergeCell ref="B77:R77"/>
    <mergeCell ref="B791:R791"/>
    <mergeCell ref="C797:O797"/>
    <mergeCell ref="B805:R805"/>
    <mergeCell ref="B631:B634"/>
    <mergeCell ref="B547:B550"/>
    <mergeCell ref="B567:B570"/>
    <mergeCell ref="C140:O140"/>
    <mergeCell ref="B147:R147"/>
    <mergeCell ref="C153:O153"/>
    <mergeCell ref="B565:R565"/>
    <mergeCell ref="C351:O351"/>
    <mergeCell ref="B359:R359"/>
    <mergeCell ref="C365:O365"/>
    <mergeCell ref="B411:B414"/>
    <mergeCell ref="B425:B428"/>
    <mergeCell ref="B423:R423"/>
    <mergeCell ref="B270:R270"/>
    <mergeCell ref="B161:R161"/>
    <mergeCell ref="C222:O222"/>
    <mergeCell ref="B216:R216"/>
    <mergeCell ref="C236:O236"/>
    <mergeCell ref="B230:R230"/>
    <mergeCell ref="B298:R298"/>
    <mergeCell ref="C304:O304"/>
    <mergeCell ref="C470:O470"/>
    <mergeCell ref="B312:R312"/>
    <mergeCell ref="C318:O318"/>
    <mergeCell ref="B613:R613"/>
    <mergeCell ref="B109:B112"/>
    <mergeCell ref="B122:B125"/>
    <mergeCell ref="B136:B139"/>
    <mergeCell ref="B95:B98"/>
    <mergeCell ref="B93:R93"/>
    <mergeCell ref="C181:O181"/>
    <mergeCell ref="B189:R189"/>
    <mergeCell ref="C195:O195"/>
    <mergeCell ref="C99:O99"/>
    <mergeCell ref="B107:R107"/>
    <mergeCell ref="B203:R203"/>
    <mergeCell ref="C209:O209"/>
    <mergeCell ref="C442:O442"/>
    <mergeCell ref="B450:R450"/>
    <mergeCell ref="B436:R436"/>
    <mergeCell ref="C429:O429"/>
    <mergeCell ref="B120:R120"/>
    <mergeCell ref="C126:O126"/>
    <mergeCell ref="B134:R134"/>
    <mergeCell ref="B438:B441"/>
    <mergeCell ref="C113:O113"/>
    <mergeCell ref="B379:R379"/>
    <mergeCell ref="C385:O385"/>
    <mergeCell ref="B393:R393"/>
    <mergeCell ref="B615:B618"/>
    <mergeCell ref="C605:O605"/>
    <mergeCell ref="B581:B584"/>
    <mergeCell ref="B498:B501"/>
    <mergeCell ref="B512:B515"/>
    <mergeCell ref="B533:B536"/>
    <mergeCell ref="B452:B455"/>
    <mergeCell ref="B466:B469"/>
    <mergeCell ref="B480:B483"/>
    <mergeCell ref="B510:R510"/>
    <mergeCell ref="C516:O516"/>
    <mergeCell ref="B531:R531"/>
    <mergeCell ref="B478:R478"/>
    <mergeCell ref="C484:O484"/>
    <mergeCell ref="B496:R496"/>
    <mergeCell ref="C502:O502"/>
    <mergeCell ref="B545:R545"/>
    <mergeCell ref="C551:O551"/>
    <mergeCell ref="C456:O456"/>
    <mergeCell ref="B464:R464"/>
    <mergeCell ref="C399:O399"/>
    <mergeCell ref="B409:R409"/>
    <mergeCell ref="C415:O415"/>
    <mergeCell ref="C332:O332"/>
    <mergeCell ref="B345:R345"/>
    <mergeCell ref="B284:R284"/>
    <mergeCell ref="C290:O290"/>
    <mergeCell ref="B326:R326"/>
    <mergeCell ref="B381:B384"/>
    <mergeCell ref="B395:B398"/>
    <mergeCell ref="B314:B317"/>
    <mergeCell ref="B328:B331"/>
    <mergeCell ref="B347:B350"/>
    <mergeCell ref="B361:B364"/>
  </mergeCells>
  <pageMargins left="0.19685039370078741" right="0.19685039370078741" top="0.19685039370078741" bottom="0.19685039370078741" header="0.31496062992125984" footer="0"/>
  <pageSetup paperSize="9" scale="88" fitToHeight="0" orientation="landscape" r:id="rId1"/>
  <headerFooter>
    <oddFooter>&amp;RRAZÃO SOCIAL: 
CNPJ: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0"/>
  <sheetViews>
    <sheetView zoomScale="130" zoomScaleNormal="130" workbookViewId="0">
      <selection activeCell="E194" sqref="E194"/>
    </sheetView>
  </sheetViews>
  <sheetFormatPr defaultRowHeight="15" x14ac:dyDescent="0.25"/>
  <cols>
    <col min="2" max="3" width="8.85546875" bestFit="1" customWidth="1"/>
    <col min="4" max="4" width="23" bestFit="1" customWidth="1"/>
    <col min="5" max="5" width="10.140625" customWidth="1"/>
    <col min="6" max="6" width="5" bestFit="1" customWidth="1"/>
    <col min="7" max="7" width="18.5703125" customWidth="1"/>
  </cols>
  <sheetData>
    <row r="1" spans="2:7" s="1" customFormat="1" ht="12.75" x14ac:dyDescent="0.2"/>
    <row r="2" spans="2:7" s="1" customFormat="1" ht="13.5" thickBot="1" x14ac:dyDescent="0.25">
      <c r="B2" s="70" t="s">
        <v>54</v>
      </c>
      <c r="C2" s="70"/>
      <c r="D2" s="70"/>
      <c r="E2" s="70"/>
      <c r="F2" s="70"/>
      <c r="G2" s="70"/>
    </row>
    <row r="3" spans="2:7" s="1" customFormat="1" ht="13.5" thickBot="1" x14ac:dyDescent="0.25">
      <c r="B3" s="3" t="s">
        <v>55</v>
      </c>
      <c r="C3" s="4" t="s">
        <v>56</v>
      </c>
      <c r="D3" s="4" t="s">
        <v>57</v>
      </c>
      <c r="E3" s="4" t="s">
        <v>58</v>
      </c>
      <c r="F3" s="4" t="s">
        <v>59</v>
      </c>
      <c r="G3" s="4" t="s">
        <v>60</v>
      </c>
    </row>
    <row r="4" spans="2:7" s="1" customFormat="1" ht="13.5" thickBot="1" x14ac:dyDescent="0.25">
      <c r="B4" s="15">
        <v>1</v>
      </c>
      <c r="C4" s="5" t="s">
        <v>61</v>
      </c>
      <c r="D4" s="5" t="s">
        <v>62</v>
      </c>
      <c r="E4" s="5" t="s">
        <v>63</v>
      </c>
      <c r="F4" s="5">
        <v>2006</v>
      </c>
      <c r="G4" s="5" t="s">
        <v>64</v>
      </c>
    </row>
    <row r="5" spans="2:7" s="1" customFormat="1" ht="13.5" thickBot="1" x14ac:dyDescent="0.25">
      <c r="B5" s="15">
        <v>2</v>
      </c>
      <c r="C5" s="5" t="s">
        <v>61</v>
      </c>
      <c r="D5" s="5" t="s">
        <v>62</v>
      </c>
      <c r="E5" s="5" t="s">
        <v>65</v>
      </c>
      <c r="F5" s="5">
        <v>2005</v>
      </c>
      <c r="G5" s="5" t="s">
        <v>66</v>
      </c>
    </row>
    <row r="6" spans="2:7" s="1" customFormat="1" ht="13.5" thickBot="1" x14ac:dyDescent="0.25">
      <c r="B6" s="15">
        <v>3</v>
      </c>
      <c r="C6" s="6" t="s">
        <v>61</v>
      </c>
      <c r="D6" s="5" t="s">
        <v>62</v>
      </c>
      <c r="E6" s="5" t="s">
        <v>67</v>
      </c>
      <c r="F6" s="5">
        <v>2007</v>
      </c>
      <c r="G6" s="5" t="s">
        <v>68</v>
      </c>
    </row>
    <row r="7" spans="2:7" s="1" customFormat="1" ht="13.5" thickBot="1" x14ac:dyDescent="0.25">
      <c r="B7" s="15">
        <v>4</v>
      </c>
      <c r="C7" s="6" t="s">
        <v>61</v>
      </c>
      <c r="D7" s="5" t="s">
        <v>69</v>
      </c>
      <c r="E7" s="5" t="s">
        <v>70</v>
      </c>
      <c r="F7" s="5">
        <v>2009</v>
      </c>
      <c r="G7" s="5" t="s">
        <v>66</v>
      </c>
    </row>
    <row r="8" spans="2:7" s="1" customFormat="1" ht="13.5" thickBot="1" x14ac:dyDescent="0.25">
      <c r="B8" s="15">
        <v>5</v>
      </c>
      <c r="C8" s="6" t="s">
        <v>61</v>
      </c>
      <c r="D8" s="5" t="s">
        <v>69</v>
      </c>
      <c r="E8" s="5" t="s">
        <v>71</v>
      </c>
      <c r="F8" s="5">
        <v>2010</v>
      </c>
      <c r="G8" s="5" t="s">
        <v>66</v>
      </c>
    </row>
    <row r="9" spans="2:7" s="1" customFormat="1" ht="13.5" thickBot="1" x14ac:dyDescent="0.25">
      <c r="B9" s="15">
        <v>6</v>
      </c>
      <c r="C9" s="6" t="s">
        <v>61</v>
      </c>
      <c r="D9" s="5" t="s">
        <v>69</v>
      </c>
      <c r="E9" s="5" t="s">
        <v>72</v>
      </c>
      <c r="F9" s="5">
        <v>2010</v>
      </c>
      <c r="G9" s="5" t="s">
        <v>73</v>
      </c>
    </row>
    <row r="10" spans="2:7" s="1" customFormat="1" ht="13.5" thickBot="1" x14ac:dyDescent="0.25">
      <c r="B10" s="15">
        <v>7</v>
      </c>
      <c r="C10" s="6" t="s">
        <v>61</v>
      </c>
      <c r="D10" s="5" t="s">
        <v>69</v>
      </c>
      <c r="E10" s="5" t="s">
        <v>74</v>
      </c>
      <c r="F10" s="5">
        <v>2010</v>
      </c>
      <c r="G10" s="5" t="s">
        <v>66</v>
      </c>
    </row>
    <row r="11" spans="2:7" s="1" customFormat="1" ht="13.5" thickBot="1" x14ac:dyDescent="0.25">
      <c r="B11" s="15">
        <v>8</v>
      </c>
      <c r="C11" s="6" t="s">
        <v>61</v>
      </c>
      <c r="D11" s="5" t="s">
        <v>75</v>
      </c>
      <c r="E11" s="5" t="s">
        <v>76</v>
      </c>
      <c r="F11" s="5">
        <v>2011</v>
      </c>
      <c r="G11" s="5" t="s">
        <v>77</v>
      </c>
    </row>
    <row r="12" spans="2:7" s="1" customFormat="1" ht="13.5" thickBot="1" x14ac:dyDescent="0.25">
      <c r="B12" s="15">
        <v>9</v>
      </c>
      <c r="C12" s="6" t="s">
        <v>61</v>
      </c>
      <c r="D12" s="5" t="s">
        <v>69</v>
      </c>
      <c r="E12" s="5" t="s">
        <v>78</v>
      </c>
      <c r="F12" s="5">
        <v>2011</v>
      </c>
      <c r="G12" s="5" t="s">
        <v>66</v>
      </c>
    </row>
    <row r="13" spans="2:7" s="1" customFormat="1" ht="13.5" thickBot="1" x14ac:dyDescent="0.25">
      <c r="B13" s="15">
        <v>10</v>
      </c>
      <c r="C13" s="6" t="s">
        <v>61</v>
      </c>
      <c r="D13" s="5" t="s">
        <v>69</v>
      </c>
      <c r="E13" s="5" t="s">
        <v>79</v>
      </c>
      <c r="F13" s="5">
        <v>2012</v>
      </c>
      <c r="G13" s="5" t="s">
        <v>66</v>
      </c>
    </row>
    <row r="14" spans="2:7" s="1" customFormat="1" ht="13.5" thickBot="1" x14ac:dyDescent="0.25">
      <c r="B14" s="15">
        <v>11</v>
      </c>
      <c r="C14" s="6" t="s">
        <v>61</v>
      </c>
      <c r="D14" s="5" t="s">
        <v>69</v>
      </c>
      <c r="E14" s="5" t="s">
        <v>80</v>
      </c>
      <c r="F14" s="5">
        <v>2012</v>
      </c>
      <c r="G14" s="5" t="s">
        <v>66</v>
      </c>
    </row>
    <row r="15" spans="2:7" s="1" customFormat="1" ht="13.5" thickBot="1" x14ac:dyDescent="0.25">
      <c r="B15" s="15">
        <v>12</v>
      </c>
      <c r="C15" s="6" t="s">
        <v>61</v>
      </c>
      <c r="D15" s="5" t="s">
        <v>69</v>
      </c>
      <c r="E15" s="5" t="s">
        <v>81</v>
      </c>
      <c r="F15" s="5">
        <v>2013</v>
      </c>
      <c r="G15" s="5" t="s">
        <v>66</v>
      </c>
    </row>
    <row r="16" spans="2:7" s="1" customFormat="1" ht="13.5" thickBot="1" x14ac:dyDescent="0.25">
      <c r="B16" s="15">
        <v>13</v>
      </c>
      <c r="C16" s="6" t="s">
        <v>61</v>
      </c>
      <c r="D16" s="5" t="s">
        <v>69</v>
      </c>
      <c r="E16" s="5" t="s">
        <v>82</v>
      </c>
      <c r="F16" s="5">
        <v>2013</v>
      </c>
      <c r="G16" s="5" t="s">
        <v>66</v>
      </c>
    </row>
    <row r="17" spans="2:7" s="1" customFormat="1" ht="13.5" thickBot="1" x14ac:dyDescent="0.25">
      <c r="B17" s="15">
        <v>14</v>
      </c>
      <c r="C17" s="6" t="s">
        <v>61</v>
      </c>
      <c r="D17" s="5" t="s">
        <v>69</v>
      </c>
      <c r="E17" s="5" t="s">
        <v>83</v>
      </c>
      <c r="F17" s="5">
        <v>2013</v>
      </c>
      <c r="G17" s="5" t="s">
        <v>64</v>
      </c>
    </row>
    <row r="18" spans="2:7" s="1" customFormat="1" ht="13.5" thickBot="1" x14ac:dyDescent="0.25">
      <c r="B18" s="15">
        <v>15</v>
      </c>
      <c r="C18" s="6" t="s">
        <v>61</v>
      </c>
      <c r="D18" s="6" t="s">
        <v>84</v>
      </c>
      <c r="E18" s="7" t="s">
        <v>85</v>
      </c>
      <c r="F18" s="7">
        <v>1999</v>
      </c>
      <c r="G18" s="6" t="s">
        <v>66</v>
      </c>
    </row>
    <row r="19" spans="2:7" s="1" customFormat="1" ht="13.5" thickBot="1" x14ac:dyDescent="0.25">
      <c r="B19" s="15">
        <v>16</v>
      </c>
      <c r="C19" s="6" t="s">
        <v>61</v>
      </c>
      <c r="D19" s="6" t="s">
        <v>86</v>
      </c>
      <c r="E19" s="6" t="s">
        <v>87</v>
      </c>
      <c r="F19" s="7">
        <v>2007</v>
      </c>
      <c r="G19" s="6" t="s">
        <v>64</v>
      </c>
    </row>
    <row r="20" spans="2:7" s="1" customFormat="1" ht="13.5" thickBot="1" x14ac:dyDescent="0.25">
      <c r="B20" s="15">
        <v>17</v>
      </c>
      <c r="C20" s="6" t="s">
        <v>61</v>
      </c>
      <c r="D20" s="6" t="s">
        <v>86</v>
      </c>
      <c r="E20" s="5" t="s">
        <v>88</v>
      </c>
      <c r="F20" s="5">
        <v>2006</v>
      </c>
      <c r="G20" s="5" t="s">
        <v>89</v>
      </c>
    </row>
    <row r="21" spans="2:7" s="1" customFormat="1" ht="13.5" thickBot="1" x14ac:dyDescent="0.25">
      <c r="B21" s="15">
        <v>18</v>
      </c>
      <c r="C21" s="6" t="s">
        <v>61</v>
      </c>
      <c r="D21" s="6" t="s">
        <v>86</v>
      </c>
      <c r="E21" s="5" t="s">
        <v>90</v>
      </c>
      <c r="F21" s="5">
        <v>2006</v>
      </c>
      <c r="G21" s="5" t="s">
        <v>91</v>
      </c>
    </row>
    <row r="22" spans="2:7" s="1" customFormat="1" ht="13.5" thickBot="1" x14ac:dyDescent="0.25">
      <c r="B22" s="15">
        <v>19</v>
      </c>
      <c r="C22" s="6" t="s">
        <v>61</v>
      </c>
      <c r="D22" s="6" t="s">
        <v>92</v>
      </c>
      <c r="E22" s="5" t="s">
        <v>93</v>
      </c>
      <c r="F22" s="5">
        <v>2009</v>
      </c>
      <c r="G22" s="5" t="s">
        <v>66</v>
      </c>
    </row>
    <row r="23" spans="2:7" s="1" customFormat="1" ht="13.5" thickBot="1" x14ac:dyDescent="0.25">
      <c r="B23" s="15">
        <v>20</v>
      </c>
      <c r="C23" s="6" t="s">
        <v>61</v>
      </c>
      <c r="D23" s="6" t="s">
        <v>92</v>
      </c>
      <c r="E23" s="5" t="s">
        <v>94</v>
      </c>
      <c r="F23" s="5">
        <v>2009</v>
      </c>
      <c r="G23" s="5" t="s">
        <v>95</v>
      </c>
    </row>
    <row r="24" spans="2:7" s="1" customFormat="1" ht="13.5" thickBot="1" x14ac:dyDescent="0.25">
      <c r="B24" s="15">
        <v>21</v>
      </c>
      <c r="C24" s="6" t="s">
        <v>61</v>
      </c>
      <c r="D24" s="5" t="s">
        <v>92</v>
      </c>
      <c r="E24" s="5" t="s">
        <v>96</v>
      </c>
      <c r="F24" s="5">
        <v>2009</v>
      </c>
      <c r="G24" s="5" t="s">
        <v>64</v>
      </c>
    </row>
    <row r="25" spans="2:7" s="1" customFormat="1" ht="13.5" thickBot="1" x14ac:dyDescent="0.25">
      <c r="B25" s="15">
        <v>22</v>
      </c>
      <c r="C25" s="6" t="s">
        <v>61</v>
      </c>
      <c r="D25" s="5" t="s">
        <v>97</v>
      </c>
      <c r="E25" s="5" t="s">
        <v>98</v>
      </c>
      <c r="F25" s="5">
        <v>2005</v>
      </c>
      <c r="G25" s="5" t="s">
        <v>99</v>
      </c>
    </row>
    <row r="26" spans="2:7" s="1" customFormat="1" ht="13.5" thickBot="1" x14ac:dyDescent="0.25">
      <c r="B26" s="15">
        <v>23</v>
      </c>
      <c r="C26" s="6" t="s">
        <v>61</v>
      </c>
      <c r="D26" s="5" t="s">
        <v>97</v>
      </c>
      <c r="E26" s="5" t="s">
        <v>100</v>
      </c>
      <c r="F26" s="5">
        <v>2005</v>
      </c>
      <c r="G26" s="5" t="s">
        <v>101</v>
      </c>
    </row>
    <row r="27" spans="2:7" s="1" customFormat="1" ht="12.75" x14ac:dyDescent="0.2">
      <c r="B27" s="8"/>
    </row>
    <row r="28" spans="2:7" s="1" customFormat="1" ht="13.5" thickBot="1" x14ac:dyDescent="0.25">
      <c r="B28" s="70" t="s">
        <v>102</v>
      </c>
      <c r="C28" s="70"/>
      <c r="D28" s="70"/>
      <c r="E28" s="70"/>
      <c r="F28" s="70"/>
      <c r="G28" s="70"/>
    </row>
    <row r="29" spans="2:7" s="1" customFormat="1" ht="26.25" thickBot="1" x14ac:dyDescent="0.25">
      <c r="B29" s="3" t="s">
        <v>55</v>
      </c>
      <c r="C29" s="4" t="s">
        <v>56</v>
      </c>
      <c r="D29" s="4" t="s">
        <v>57</v>
      </c>
      <c r="E29" s="4" t="s">
        <v>58</v>
      </c>
      <c r="F29" s="4" t="s">
        <v>59</v>
      </c>
      <c r="G29" s="4" t="s">
        <v>60</v>
      </c>
    </row>
    <row r="30" spans="2:7" s="1" customFormat="1" ht="10.5" customHeight="1" x14ac:dyDescent="0.2">
      <c r="B30" s="71">
        <v>1</v>
      </c>
      <c r="C30" s="75" t="s">
        <v>61</v>
      </c>
      <c r="D30" s="73" t="s">
        <v>103</v>
      </c>
      <c r="E30" s="73" t="s">
        <v>104</v>
      </c>
      <c r="F30" s="73">
        <v>2002</v>
      </c>
      <c r="G30" s="73" t="s">
        <v>73</v>
      </c>
    </row>
    <row r="31" spans="2:7" s="1" customFormat="1" ht="3.75" customHeight="1" thickBot="1" x14ac:dyDescent="0.25">
      <c r="B31" s="72"/>
      <c r="C31" s="76"/>
      <c r="D31" s="74"/>
      <c r="E31" s="74"/>
      <c r="F31" s="74"/>
      <c r="G31" s="74"/>
    </row>
    <row r="32" spans="2:7" s="1" customFormat="1" ht="14.25" customHeight="1" thickBot="1" x14ac:dyDescent="0.25">
      <c r="B32" s="2">
        <v>2</v>
      </c>
      <c r="C32" s="5" t="s">
        <v>61</v>
      </c>
      <c r="D32" s="5" t="s">
        <v>105</v>
      </c>
      <c r="E32" s="5" t="s">
        <v>106</v>
      </c>
      <c r="F32" s="5">
        <v>2008</v>
      </c>
      <c r="G32" s="5" t="s">
        <v>64</v>
      </c>
    </row>
    <row r="33" spans="2:7" s="1" customFormat="1" ht="15.75" customHeight="1" thickBot="1" x14ac:dyDescent="0.25">
      <c r="B33" s="2">
        <v>3</v>
      </c>
      <c r="C33" s="5" t="s">
        <v>61</v>
      </c>
      <c r="D33" s="5" t="s">
        <v>107</v>
      </c>
      <c r="E33" s="5" t="s">
        <v>106</v>
      </c>
      <c r="F33" s="5">
        <v>2008</v>
      </c>
      <c r="G33" s="5" t="s">
        <v>64</v>
      </c>
    </row>
    <row r="34" spans="2:7" s="1" customFormat="1" ht="13.5" thickBot="1" x14ac:dyDescent="0.25">
      <c r="B34" s="2">
        <v>4</v>
      </c>
      <c r="C34" s="5" t="s">
        <v>61</v>
      </c>
      <c r="D34" s="5" t="s">
        <v>108</v>
      </c>
      <c r="E34" s="5" t="s">
        <v>109</v>
      </c>
      <c r="F34" s="5">
        <v>2004</v>
      </c>
      <c r="G34" s="5" t="s">
        <v>66</v>
      </c>
    </row>
    <row r="35" spans="2:7" s="1" customFormat="1" ht="13.5" thickBot="1" x14ac:dyDescent="0.25">
      <c r="B35" s="2">
        <v>5</v>
      </c>
      <c r="C35" s="5" t="s">
        <v>61</v>
      </c>
      <c r="D35" s="5" t="s">
        <v>110</v>
      </c>
      <c r="E35" s="5" t="s">
        <v>111</v>
      </c>
      <c r="F35" s="5">
        <v>1996</v>
      </c>
      <c r="G35" s="5" t="s">
        <v>73</v>
      </c>
    </row>
    <row r="36" spans="2:7" s="1" customFormat="1" ht="15.75" customHeight="1" thickBot="1" x14ac:dyDescent="0.25">
      <c r="B36" s="2">
        <v>6</v>
      </c>
      <c r="C36" s="5" t="s">
        <v>61</v>
      </c>
      <c r="D36" s="5" t="s">
        <v>112</v>
      </c>
      <c r="E36" s="5" t="s">
        <v>113</v>
      </c>
      <c r="F36" s="5">
        <v>2006</v>
      </c>
      <c r="G36" s="5" t="s">
        <v>114</v>
      </c>
    </row>
    <row r="37" spans="2:7" s="1" customFormat="1" ht="13.5" thickBot="1" x14ac:dyDescent="0.25">
      <c r="B37" s="2">
        <v>7</v>
      </c>
      <c r="C37" s="5" t="s">
        <v>61</v>
      </c>
      <c r="D37" s="5" t="s">
        <v>115</v>
      </c>
      <c r="E37" s="5" t="s">
        <v>116</v>
      </c>
      <c r="F37" s="5">
        <v>1996</v>
      </c>
      <c r="G37" s="5" t="s">
        <v>114</v>
      </c>
    </row>
    <row r="38" spans="2:7" s="1" customFormat="1" ht="13.5" customHeight="1" thickBot="1" x14ac:dyDescent="0.25">
      <c r="B38" s="2">
        <v>8</v>
      </c>
      <c r="C38" s="5" t="s">
        <v>61</v>
      </c>
      <c r="D38" s="5" t="s">
        <v>117</v>
      </c>
      <c r="E38" s="5" t="s">
        <v>118</v>
      </c>
      <c r="F38" s="5">
        <v>1998</v>
      </c>
      <c r="G38" s="5" t="s">
        <v>95</v>
      </c>
    </row>
    <row r="39" spans="2:7" s="1" customFormat="1" ht="13.5" thickBot="1" x14ac:dyDescent="0.25">
      <c r="B39" s="2">
        <v>9</v>
      </c>
      <c r="C39" s="5" t="s">
        <v>61</v>
      </c>
      <c r="D39" s="5" t="s">
        <v>119</v>
      </c>
      <c r="E39" s="5" t="s">
        <v>120</v>
      </c>
      <c r="F39" s="5">
        <v>2009</v>
      </c>
      <c r="G39" s="5" t="s">
        <v>95</v>
      </c>
    </row>
    <row r="40" spans="2:7" s="1" customFormat="1" ht="13.5" thickBot="1" x14ac:dyDescent="0.25">
      <c r="B40" s="2">
        <v>10</v>
      </c>
      <c r="C40" s="5" t="s">
        <v>61</v>
      </c>
      <c r="D40" s="5" t="s">
        <v>121</v>
      </c>
      <c r="E40" s="5" t="s">
        <v>122</v>
      </c>
      <c r="F40" s="5">
        <v>2007</v>
      </c>
      <c r="G40" s="5" t="s">
        <v>123</v>
      </c>
    </row>
    <row r="41" spans="2:7" s="1" customFormat="1" ht="16.5" customHeight="1" thickBot="1" x14ac:dyDescent="0.25">
      <c r="B41" s="2">
        <v>11</v>
      </c>
      <c r="C41" s="5" t="s">
        <v>61</v>
      </c>
      <c r="D41" s="5" t="s">
        <v>124</v>
      </c>
      <c r="E41" s="5" t="s">
        <v>125</v>
      </c>
      <c r="F41" s="5">
        <v>2000</v>
      </c>
      <c r="G41" s="5" t="s">
        <v>89</v>
      </c>
    </row>
    <row r="42" spans="2:7" s="1" customFormat="1" ht="12.75" x14ac:dyDescent="0.2">
      <c r="B42" s="8"/>
    </row>
    <row r="43" spans="2:7" s="1" customFormat="1" ht="13.5" thickBot="1" x14ac:dyDescent="0.25">
      <c r="B43" s="70" t="s">
        <v>126</v>
      </c>
      <c r="C43" s="70"/>
      <c r="D43" s="70"/>
      <c r="E43" s="70"/>
      <c r="F43" s="70"/>
      <c r="G43" s="70"/>
    </row>
    <row r="44" spans="2:7" s="1" customFormat="1" ht="13.5" thickBot="1" x14ac:dyDescent="0.25">
      <c r="B44" s="3" t="s">
        <v>55</v>
      </c>
      <c r="C44" s="4" t="s">
        <v>56</v>
      </c>
      <c r="D44" s="4" t="s">
        <v>57</v>
      </c>
      <c r="E44" s="4" t="s">
        <v>58</v>
      </c>
      <c r="F44" s="4" t="s">
        <v>59</v>
      </c>
      <c r="G44" s="4" t="s">
        <v>60</v>
      </c>
    </row>
    <row r="45" spans="2:7" s="1" customFormat="1" ht="13.5" thickBot="1" x14ac:dyDescent="0.25">
      <c r="B45" s="2">
        <v>1</v>
      </c>
      <c r="C45" s="5" t="s">
        <v>127</v>
      </c>
      <c r="D45" s="5" t="s">
        <v>128</v>
      </c>
      <c r="E45" s="5" t="s">
        <v>129</v>
      </c>
      <c r="F45" s="5">
        <v>2011</v>
      </c>
      <c r="G45" s="5" t="s">
        <v>66</v>
      </c>
    </row>
    <row r="46" spans="2:7" s="1" customFormat="1" ht="13.5" thickBot="1" x14ac:dyDescent="0.25">
      <c r="B46" s="2">
        <v>2</v>
      </c>
      <c r="C46" s="5" t="s">
        <v>127</v>
      </c>
      <c r="D46" s="5" t="s">
        <v>128</v>
      </c>
      <c r="E46" s="5" t="s">
        <v>130</v>
      </c>
      <c r="F46" s="5">
        <v>2007</v>
      </c>
      <c r="G46" s="5" t="s">
        <v>95</v>
      </c>
    </row>
    <row r="47" spans="2:7" s="1" customFormat="1" ht="13.5" thickBot="1" x14ac:dyDescent="0.25">
      <c r="B47" s="2">
        <v>3</v>
      </c>
      <c r="C47" s="5" t="s">
        <v>127</v>
      </c>
      <c r="D47" s="5" t="s">
        <v>131</v>
      </c>
      <c r="E47" s="5" t="s">
        <v>132</v>
      </c>
      <c r="F47" s="5">
        <v>2013</v>
      </c>
      <c r="G47" s="5" t="s">
        <v>64</v>
      </c>
    </row>
    <row r="48" spans="2:7" s="1" customFormat="1" ht="13.5" thickBot="1" x14ac:dyDescent="0.25">
      <c r="B48" s="2">
        <v>4</v>
      </c>
      <c r="C48" s="5" t="s">
        <v>127</v>
      </c>
      <c r="D48" s="5" t="s">
        <v>133</v>
      </c>
      <c r="E48" s="5" t="s">
        <v>134</v>
      </c>
      <c r="F48" s="5">
        <v>2005</v>
      </c>
      <c r="G48" s="5" t="s">
        <v>73</v>
      </c>
    </row>
    <row r="49" spans="2:7" s="1" customFormat="1" ht="13.5" thickBot="1" x14ac:dyDescent="0.25">
      <c r="B49" s="2">
        <v>5</v>
      </c>
      <c r="C49" s="5" t="s">
        <v>127</v>
      </c>
      <c r="D49" s="5" t="s">
        <v>135</v>
      </c>
      <c r="E49" s="5" t="s">
        <v>136</v>
      </c>
      <c r="F49" s="5">
        <v>2006</v>
      </c>
      <c r="G49" s="5" t="s">
        <v>66</v>
      </c>
    </row>
    <row r="50" spans="2:7" s="1" customFormat="1" ht="17.25" customHeight="1" thickBot="1" x14ac:dyDescent="0.25">
      <c r="B50" s="2">
        <v>6</v>
      </c>
      <c r="C50" s="5" t="s">
        <v>127</v>
      </c>
      <c r="D50" s="5" t="s">
        <v>137</v>
      </c>
      <c r="E50" s="5" t="s">
        <v>138</v>
      </c>
      <c r="F50" s="5">
        <v>2004</v>
      </c>
      <c r="G50" s="5" t="s">
        <v>66</v>
      </c>
    </row>
    <row r="51" spans="2:7" s="1" customFormat="1" ht="12.75" x14ac:dyDescent="0.2">
      <c r="B51" s="8"/>
    </row>
    <row r="52" spans="2:7" s="1" customFormat="1" ht="13.5" thickBot="1" x14ac:dyDescent="0.25">
      <c r="B52" s="70" t="s">
        <v>139</v>
      </c>
      <c r="C52" s="70"/>
      <c r="D52" s="70"/>
      <c r="E52" s="70"/>
      <c r="F52" s="70"/>
      <c r="G52" s="70"/>
    </row>
    <row r="53" spans="2:7" s="1" customFormat="1" ht="13.5" thickBot="1" x14ac:dyDescent="0.25">
      <c r="B53" s="3" t="s">
        <v>55</v>
      </c>
      <c r="C53" s="4" t="s">
        <v>56</v>
      </c>
      <c r="D53" s="4" t="s">
        <v>57</v>
      </c>
      <c r="E53" s="4" t="s">
        <v>58</v>
      </c>
      <c r="F53" s="4" t="s">
        <v>59</v>
      </c>
      <c r="G53" s="4" t="s">
        <v>60</v>
      </c>
    </row>
    <row r="54" spans="2:7" s="1" customFormat="1" ht="13.5" thickBot="1" x14ac:dyDescent="0.25">
      <c r="B54" s="2">
        <v>1</v>
      </c>
      <c r="C54" s="5" t="s">
        <v>140</v>
      </c>
      <c r="D54" s="5" t="s">
        <v>141</v>
      </c>
      <c r="E54" s="5" t="s">
        <v>142</v>
      </c>
      <c r="F54" s="5">
        <v>2000</v>
      </c>
      <c r="G54" s="5" t="s">
        <v>73</v>
      </c>
    </row>
    <row r="55" spans="2:7" s="1" customFormat="1" ht="13.5" thickBot="1" x14ac:dyDescent="0.25">
      <c r="B55" s="2">
        <v>2</v>
      </c>
      <c r="C55" s="5" t="s">
        <v>140</v>
      </c>
      <c r="D55" s="5" t="s">
        <v>143</v>
      </c>
      <c r="E55" s="5" t="s">
        <v>144</v>
      </c>
      <c r="F55" s="5">
        <v>2006</v>
      </c>
      <c r="G55" s="5" t="s">
        <v>73</v>
      </c>
    </row>
    <row r="56" spans="2:7" s="1" customFormat="1" ht="13.5" thickBot="1" x14ac:dyDescent="0.25">
      <c r="B56" s="2">
        <v>3</v>
      </c>
      <c r="C56" s="5" t="s">
        <v>140</v>
      </c>
      <c r="D56" s="5" t="s">
        <v>145</v>
      </c>
      <c r="E56" s="5" t="s">
        <v>146</v>
      </c>
      <c r="F56" s="5">
        <v>2003</v>
      </c>
      <c r="G56" s="5" t="s">
        <v>73</v>
      </c>
    </row>
    <row r="57" spans="2:7" s="1" customFormat="1" ht="13.5" thickBot="1" x14ac:dyDescent="0.25">
      <c r="B57" s="2">
        <v>4</v>
      </c>
      <c r="C57" s="5" t="s">
        <v>140</v>
      </c>
      <c r="D57" s="5" t="s">
        <v>147</v>
      </c>
      <c r="E57" s="5" t="s">
        <v>148</v>
      </c>
      <c r="F57" s="5">
        <v>1999</v>
      </c>
      <c r="G57" s="5" t="s">
        <v>149</v>
      </c>
    </row>
    <row r="58" spans="2:7" s="1" customFormat="1" ht="13.5" thickBot="1" x14ac:dyDescent="0.25">
      <c r="B58" s="2">
        <v>5</v>
      </c>
      <c r="C58" s="5" t="s">
        <v>140</v>
      </c>
      <c r="D58" s="5" t="s">
        <v>150</v>
      </c>
      <c r="E58" s="5" t="s">
        <v>151</v>
      </c>
      <c r="F58" s="5">
        <v>2008</v>
      </c>
      <c r="G58" s="5" t="s">
        <v>95</v>
      </c>
    </row>
    <row r="59" spans="2:7" s="1" customFormat="1" ht="13.5" thickBot="1" x14ac:dyDescent="0.25">
      <c r="B59" s="2">
        <v>6</v>
      </c>
      <c r="C59" s="5" t="s">
        <v>140</v>
      </c>
      <c r="D59" s="5" t="s">
        <v>152</v>
      </c>
      <c r="E59" s="5" t="s">
        <v>153</v>
      </c>
      <c r="F59" s="5">
        <v>2007</v>
      </c>
      <c r="G59" s="5" t="s">
        <v>66</v>
      </c>
    </row>
    <row r="60" spans="2:7" s="1" customFormat="1" ht="13.5" thickBot="1" x14ac:dyDescent="0.25">
      <c r="B60" s="2">
        <v>7</v>
      </c>
      <c r="C60" s="5" t="s">
        <v>140</v>
      </c>
      <c r="D60" s="5" t="s">
        <v>154</v>
      </c>
      <c r="E60" s="5" t="s">
        <v>155</v>
      </c>
      <c r="F60" s="5">
        <v>2004</v>
      </c>
      <c r="G60" s="5" t="s">
        <v>149</v>
      </c>
    </row>
    <row r="61" spans="2:7" s="1" customFormat="1" ht="8.25" customHeight="1" x14ac:dyDescent="0.2">
      <c r="B61" s="71">
        <v>8</v>
      </c>
      <c r="C61" s="73" t="s">
        <v>140</v>
      </c>
      <c r="D61" s="73" t="s">
        <v>156</v>
      </c>
      <c r="E61" s="73" t="s">
        <v>157</v>
      </c>
      <c r="F61" s="73">
        <v>2004</v>
      </c>
      <c r="G61" s="73" t="s">
        <v>95</v>
      </c>
    </row>
    <row r="62" spans="2:7" s="1" customFormat="1" ht="5.25" customHeight="1" thickBot="1" x14ac:dyDescent="0.25">
      <c r="B62" s="72"/>
      <c r="C62" s="74"/>
      <c r="D62" s="74"/>
      <c r="E62" s="74"/>
      <c r="F62" s="74"/>
      <c r="G62" s="74"/>
    </row>
    <row r="63" spans="2:7" s="1" customFormat="1" ht="13.5" thickBot="1" x14ac:dyDescent="0.25">
      <c r="B63" s="2">
        <v>9</v>
      </c>
      <c r="C63" s="5" t="s">
        <v>140</v>
      </c>
      <c r="D63" s="5" t="s">
        <v>158</v>
      </c>
      <c r="E63" s="5" t="s">
        <v>159</v>
      </c>
      <c r="F63" s="5">
        <v>2013</v>
      </c>
      <c r="G63" s="5" t="s">
        <v>160</v>
      </c>
    </row>
    <row r="64" spans="2:7" s="1" customFormat="1" ht="12.75" x14ac:dyDescent="0.2">
      <c r="B64" s="9"/>
    </row>
    <row r="65" spans="2:7" s="1" customFormat="1" ht="13.5" thickBot="1" x14ac:dyDescent="0.25">
      <c r="B65" s="70" t="s">
        <v>161</v>
      </c>
      <c r="C65" s="70"/>
      <c r="D65" s="70"/>
      <c r="E65" s="70"/>
      <c r="F65" s="70"/>
      <c r="G65" s="70"/>
    </row>
    <row r="66" spans="2:7" s="1" customFormat="1" ht="13.5" thickBot="1" x14ac:dyDescent="0.25">
      <c r="B66" s="3" t="s">
        <v>55</v>
      </c>
      <c r="C66" s="4" t="s">
        <v>56</v>
      </c>
      <c r="D66" s="4" t="s">
        <v>57</v>
      </c>
      <c r="E66" s="4" t="s">
        <v>58</v>
      </c>
      <c r="F66" s="4" t="s">
        <v>59</v>
      </c>
      <c r="G66" s="4" t="s">
        <v>60</v>
      </c>
    </row>
    <row r="67" spans="2:7" s="1" customFormat="1" ht="13.5" thickBot="1" x14ac:dyDescent="0.25">
      <c r="B67" s="2">
        <v>1</v>
      </c>
      <c r="C67" s="5" t="s">
        <v>162</v>
      </c>
      <c r="D67" s="5" t="s">
        <v>163</v>
      </c>
      <c r="E67" s="5" t="s">
        <v>164</v>
      </c>
      <c r="F67" s="5">
        <v>2006</v>
      </c>
      <c r="G67" s="5" t="s">
        <v>73</v>
      </c>
    </row>
    <row r="68" spans="2:7" s="1" customFormat="1" ht="13.5" thickBot="1" x14ac:dyDescent="0.25">
      <c r="B68" s="2">
        <v>2</v>
      </c>
      <c r="C68" s="5" t="s">
        <v>165</v>
      </c>
      <c r="D68" s="5" t="s">
        <v>166</v>
      </c>
      <c r="E68" s="5" t="s">
        <v>167</v>
      </c>
      <c r="F68" s="5">
        <v>2013</v>
      </c>
      <c r="G68" s="5" t="s">
        <v>73</v>
      </c>
    </row>
    <row r="69" spans="2:7" s="1" customFormat="1" ht="13.5" thickBot="1" x14ac:dyDescent="0.25">
      <c r="B69" s="2">
        <v>3</v>
      </c>
      <c r="C69" s="5" t="s">
        <v>168</v>
      </c>
      <c r="D69" s="5" t="s">
        <v>169</v>
      </c>
      <c r="E69" s="5" t="s">
        <v>170</v>
      </c>
      <c r="F69" s="5">
        <v>2003</v>
      </c>
      <c r="G69" s="5" t="s">
        <v>73</v>
      </c>
    </row>
    <row r="70" spans="2:7" s="1" customFormat="1" ht="13.5" thickBot="1" x14ac:dyDescent="0.25">
      <c r="B70" s="2">
        <v>4</v>
      </c>
      <c r="C70" s="5" t="s">
        <v>168</v>
      </c>
      <c r="D70" s="5" t="s">
        <v>171</v>
      </c>
      <c r="E70" s="5" t="s">
        <v>172</v>
      </c>
      <c r="F70" s="5">
        <v>2007</v>
      </c>
      <c r="G70" s="5" t="s">
        <v>73</v>
      </c>
    </row>
    <row r="71" spans="2:7" s="1" customFormat="1" ht="13.5" thickBot="1" x14ac:dyDescent="0.25">
      <c r="B71" s="2">
        <v>5</v>
      </c>
      <c r="C71" s="5" t="s">
        <v>173</v>
      </c>
      <c r="D71" s="5" t="s">
        <v>174</v>
      </c>
      <c r="E71" s="5" t="s">
        <v>175</v>
      </c>
      <c r="F71" s="5">
        <v>2008</v>
      </c>
      <c r="G71" s="5" t="s">
        <v>114</v>
      </c>
    </row>
    <row r="72" spans="2:7" s="1" customFormat="1" ht="12.75" x14ac:dyDescent="0.2">
      <c r="B72" s="9"/>
    </row>
    <row r="73" spans="2:7" s="1" customFormat="1" ht="13.5" thickBot="1" x14ac:dyDescent="0.25">
      <c r="B73" s="70" t="s">
        <v>176</v>
      </c>
      <c r="C73" s="70"/>
      <c r="D73" s="70"/>
      <c r="E73" s="70"/>
      <c r="F73" s="70"/>
      <c r="G73" s="70"/>
    </row>
    <row r="74" spans="2:7" s="1" customFormat="1" ht="13.5" thickBot="1" x14ac:dyDescent="0.25">
      <c r="B74" s="3" t="s">
        <v>55</v>
      </c>
      <c r="C74" s="4" t="s">
        <v>56</v>
      </c>
      <c r="D74" s="4" t="s">
        <v>57</v>
      </c>
      <c r="E74" s="4" t="s">
        <v>58</v>
      </c>
      <c r="F74" s="4" t="s">
        <v>59</v>
      </c>
      <c r="G74" s="4" t="s">
        <v>60</v>
      </c>
    </row>
    <row r="75" spans="2:7" s="1" customFormat="1" ht="13.5" thickBot="1" x14ac:dyDescent="0.25">
      <c r="B75" s="2">
        <v>1</v>
      </c>
      <c r="C75" s="5" t="s">
        <v>177</v>
      </c>
      <c r="D75" s="5" t="s">
        <v>178</v>
      </c>
      <c r="E75" s="5" t="s">
        <v>179</v>
      </c>
      <c r="F75" s="5">
        <v>2011</v>
      </c>
      <c r="G75" s="5" t="s">
        <v>114</v>
      </c>
    </row>
    <row r="76" spans="2:7" s="1" customFormat="1" ht="13.5" thickBot="1" x14ac:dyDescent="0.25">
      <c r="B76" s="2">
        <v>2</v>
      </c>
      <c r="C76" s="5" t="s">
        <v>177</v>
      </c>
      <c r="D76" s="5" t="s">
        <v>178</v>
      </c>
      <c r="E76" s="5" t="s">
        <v>180</v>
      </c>
      <c r="F76" s="5">
        <v>2011</v>
      </c>
      <c r="G76" s="5" t="s">
        <v>114</v>
      </c>
    </row>
    <row r="77" spans="2:7" s="1" customFormat="1" ht="13.5" thickBot="1" x14ac:dyDescent="0.25">
      <c r="B77" s="2">
        <v>3</v>
      </c>
      <c r="C77" s="5" t="s">
        <v>177</v>
      </c>
      <c r="D77" s="5" t="s">
        <v>178</v>
      </c>
      <c r="E77" s="5" t="s">
        <v>181</v>
      </c>
      <c r="F77" s="5">
        <v>2011</v>
      </c>
      <c r="G77" s="5" t="s">
        <v>114</v>
      </c>
    </row>
    <row r="78" spans="2:7" s="1" customFormat="1" ht="13.5" thickBot="1" x14ac:dyDescent="0.25">
      <c r="B78" s="2">
        <v>4</v>
      </c>
      <c r="C78" s="5" t="s">
        <v>177</v>
      </c>
      <c r="D78" s="5" t="s">
        <v>178</v>
      </c>
      <c r="E78" s="5" t="s">
        <v>182</v>
      </c>
      <c r="F78" s="5">
        <v>2011</v>
      </c>
      <c r="G78" s="5" t="s">
        <v>114</v>
      </c>
    </row>
    <row r="79" spans="2:7" s="1" customFormat="1" ht="13.5" thickBot="1" x14ac:dyDescent="0.25">
      <c r="B79" s="2">
        <v>5</v>
      </c>
      <c r="C79" s="5" t="s">
        <v>183</v>
      </c>
      <c r="D79" s="5" t="s">
        <v>184</v>
      </c>
      <c r="E79" s="5" t="s">
        <v>185</v>
      </c>
      <c r="F79" s="5">
        <v>2006</v>
      </c>
      <c r="G79" s="5" t="s">
        <v>114</v>
      </c>
    </row>
    <row r="80" spans="2:7" s="1" customFormat="1" ht="12.75" x14ac:dyDescent="0.2">
      <c r="B80" s="8"/>
    </row>
    <row r="81" spans="2:7" s="1" customFormat="1" ht="13.5" thickBot="1" x14ac:dyDescent="0.25">
      <c r="B81" s="70" t="s">
        <v>186</v>
      </c>
      <c r="C81" s="70"/>
      <c r="D81" s="70"/>
      <c r="E81" s="70"/>
      <c r="F81" s="70"/>
      <c r="G81" s="70"/>
    </row>
    <row r="82" spans="2:7" s="1" customFormat="1" ht="13.5" thickBot="1" x14ac:dyDescent="0.25">
      <c r="B82" s="3" t="s">
        <v>55</v>
      </c>
      <c r="C82" s="4" t="s">
        <v>56</v>
      </c>
      <c r="D82" s="4" t="s">
        <v>57</v>
      </c>
      <c r="E82" s="4" t="s">
        <v>58</v>
      </c>
      <c r="F82" s="4" t="s">
        <v>59</v>
      </c>
      <c r="G82" s="4" t="s">
        <v>60</v>
      </c>
    </row>
    <row r="83" spans="2:7" s="1" customFormat="1" ht="13.5" thickBot="1" x14ac:dyDescent="0.25">
      <c r="B83" s="2">
        <v>1</v>
      </c>
      <c r="C83" s="5" t="s">
        <v>187</v>
      </c>
      <c r="D83" s="5" t="s">
        <v>188</v>
      </c>
      <c r="E83" s="5"/>
      <c r="F83" s="5">
        <v>2003</v>
      </c>
      <c r="G83" s="5" t="s">
        <v>95</v>
      </c>
    </row>
    <row r="84" spans="2:7" s="1" customFormat="1" ht="13.5" thickBot="1" x14ac:dyDescent="0.25">
      <c r="B84" s="2">
        <v>2</v>
      </c>
      <c r="C84" s="5" t="s">
        <v>187</v>
      </c>
      <c r="D84" s="5" t="s">
        <v>189</v>
      </c>
      <c r="E84" s="5"/>
      <c r="F84" s="5">
        <v>2003</v>
      </c>
      <c r="G84" s="5" t="s">
        <v>95</v>
      </c>
    </row>
    <row r="85" spans="2:7" s="1" customFormat="1" ht="13.5" thickBot="1" x14ac:dyDescent="0.25">
      <c r="B85" s="2">
        <v>3</v>
      </c>
      <c r="C85" s="5" t="s">
        <v>187</v>
      </c>
      <c r="D85" s="5" t="s">
        <v>189</v>
      </c>
      <c r="E85" s="5"/>
      <c r="F85" s="5">
        <v>2006</v>
      </c>
      <c r="G85" s="5" t="s">
        <v>190</v>
      </c>
    </row>
    <row r="86" spans="2:7" s="1" customFormat="1" ht="13.5" thickBot="1" x14ac:dyDescent="0.25">
      <c r="B86" s="2">
        <v>4</v>
      </c>
      <c r="C86" s="5" t="s">
        <v>187</v>
      </c>
      <c r="D86" s="5" t="s">
        <v>191</v>
      </c>
      <c r="E86" s="5"/>
      <c r="F86" s="5">
        <v>2002</v>
      </c>
      <c r="G86" s="5" t="s">
        <v>190</v>
      </c>
    </row>
    <row r="87" spans="2:7" s="1" customFormat="1" ht="13.5" thickBot="1" x14ac:dyDescent="0.25">
      <c r="B87" s="2">
        <v>5</v>
      </c>
      <c r="C87" s="5" t="s">
        <v>187</v>
      </c>
      <c r="D87" s="5" t="s">
        <v>192</v>
      </c>
      <c r="E87" s="5"/>
      <c r="F87" s="5">
        <v>2000</v>
      </c>
      <c r="G87" s="5" t="s">
        <v>193</v>
      </c>
    </row>
    <row r="88" spans="2:7" s="1" customFormat="1" ht="13.5" thickBot="1" x14ac:dyDescent="0.25">
      <c r="B88" s="2">
        <v>6</v>
      </c>
      <c r="C88" s="5" t="s">
        <v>187</v>
      </c>
      <c r="D88" s="5" t="s">
        <v>194</v>
      </c>
      <c r="E88" s="5"/>
      <c r="F88" s="5">
        <v>2006</v>
      </c>
      <c r="G88" s="5" t="s">
        <v>193</v>
      </c>
    </row>
    <row r="89" spans="2:7" s="1" customFormat="1" ht="12.75" x14ac:dyDescent="0.2">
      <c r="B89" s="8"/>
    </row>
    <row r="90" spans="2:7" s="1" customFormat="1" ht="13.5" thickBot="1" x14ac:dyDescent="0.25">
      <c r="B90" s="70" t="s">
        <v>195</v>
      </c>
      <c r="C90" s="70"/>
      <c r="D90" s="70"/>
      <c r="E90" s="70"/>
      <c r="F90" s="70"/>
      <c r="G90" s="70"/>
    </row>
    <row r="91" spans="2:7" s="1" customFormat="1" ht="13.5" thickBot="1" x14ac:dyDescent="0.25">
      <c r="B91" s="3" t="s">
        <v>55</v>
      </c>
      <c r="C91" s="4" t="s">
        <v>56</v>
      </c>
      <c r="D91" s="4" t="s">
        <v>57</v>
      </c>
      <c r="E91" s="4" t="s">
        <v>58</v>
      </c>
      <c r="F91" s="4" t="s">
        <v>59</v>
      </c>
      <c r="G91" s="4" t="s">
        <v>60</v>
      </c>
    </row>
    <row r="92" spans="2:7" s="1" customFormat="1" ht="13.5" thickBot="1" x14ac:dyDescent="0.25">
      <c r="B92" s="2">
        <v>1</v>
      </c>
      <c r="C92" s="5" t="s">
        <v>196</v>
      </c>
      <c r="D92" s="5" t="s">
        <v>197</v>
      </c>
      <c r="E92" s="5"/>
      <c r="F92" s="5">
        <v>2005</v>
      </c>
      <c r="G92" s="5" t="s">
        <v>190</v>
      </c>
    </row>
    <row r="93" spans="2:7" s="1" customFormat="1" ht="12" customHeight="1" thickBot="1" x14ac:dyDescent="0.25">
      <c r="B93" s="2">
        <v>2</v>
      </c>
      <c r="C93" s="5" t="s">
        <v>198</v>
      </c>
      <c r="D93" s="5" t="s">
        <v>199</v>
      </c>
      <c r="E93" s="5"/>
      <c r="F93" s="5">
        <v>2009</v>
      </c>
      <c r="G93" s="5" t="s">
        <v>190</v>
      </c>
    </row>
    <row r="94" spans="2:7" s="1" customFormat="1" ht="13.5" thickBot="1" x14ac:dyDescent="0.25">
      <c r="B94" s="2">
        <v>3</v>
      </c>
      <c r="C94" s="5" t="s">
        <v>196</v>
      </c>
      <c r="D94" s="5" t="s">
        <v>200</v>
      </c>
      <c r="E94" s="5"/>
      <c r="F94" s="5">
        <v>2005</v>
      </c>
      <c r="G94" s="5" t="s">
        <v>190</v>
      </c>
    </row>
    <row r="95" spans="2:7" s="1" customFormat="1" ht="13.5" customHeight="1" thickBot="1" x14ac:dyDescent="0.25">
      <c r="B95" s="2">
        <v>4</v>
      </c>
      <c r="C95" s="5" t="s">
        <v>198</v>
      </c>
      <c r="D95" s="5" t="s">
        <v>201</v>
      </c>
      <c r="E95" s="5"/>
      <c r="F95" s="5">
        <v>2005</v>
      </c>
      <c r="G95" s="5" t="s">
        <v>190</v>
      </c>
    </row>
    <row r="96" spans="2:7" s="1" customFormat="1" ht="13.5" thickBot="1" x14ac:dyDescent="0.25">
      <c r="B96" s="2">
        <v>5</v>
      </c>
      <c r="C96" s="5" t="s">
        <v>202</v>
      </c>
      <c r="D96" s="5" t="s">
        <v>203</v>
      </c>
      <c r="E96" s="5"/>
      <c r="F96" s="5">
        <v>2002</v>
      </c>
      <c r="G96" s="5" t="s">
        <v>64</v>
      </c>
    </row>
    <row r="97" spans="2:7" s="1" customFormat="1" ht="13.5" thickBot="1" x14ac:dyDescent="0.25">
      <c r="B97" s="2">
        <v>6</v>
      </c>
      <c r="C97" s="5" t="s">
        <v>187</v>
      </c>
      <c r="D97" s="5" t="s">
        <v>204</v>
      </c>
      <c r="E97" s="5"/>
      <c r="F97" s="5">
        <v>2000</v>
      </c>
      <c r="G97" s="5" t="s">
        <v>205</v>
      </c>
    </row>
    <row r="98" spans="2:7" s="1" customFormat="1" ht="12.75" x14ac:dyDescent="0.2">
      <c r="B98" s="8"/>
    </row>
    <row r="99" spans="2:7" s="1" customFormat="1" ht="13.5" thickBot="1" x14ac:dyDescent="0.25">
      <c r="B99" s="70" t="s">
        <v>206</v>
      </c>
      <c r="C99" s="70"/>
      <c r="D99" s="70"/>
      <c r="E99" s="70"/>
      <c r="F99" s="70"/>
      <c r="G99" s="70"/>
    </row>
    <row r="100" spans="2:7" s="1" customFormat="1" ht="13.5" thickBot="1" x14ac:dyDescent="0.25">
      <c r="B100" s="3" t="s">
        <v>55</v>
      </c>
      <c r="C100" s="4" t="s">
        <v>56</v>
      </c>
      <c r="D100" s="4" t="s">
        <v>57</v>
      </c>
      <c r="E100" s="4" t="s">
        <v>58</v>
      </c>
      <c r="F100" s="4" t="s">
        <v>59</v>
      </c>
      <c r="G100" s="4" t="s">
        <v>60</v>
      </c>
    </row>
    <row r="101" spans="2:7" s="1" customFormat="1" ht="13.5" thickBot="1" x14ac:dyDescent="0.25">
      <c r="B101" s="2">
        <v>1</v>
      </c>
      <c r="C101" s="5" t="s">
        <v>127</v>
      </c>
      <c r="D101" s="5" t="s">
        <v>207</v>
      </c>
      <c r="E101" s="5" t="s">
        <v>208</v>
      </c>
      <c r="F101" s="5">
        <v>2004</v>
      </c>
      <c r="G101" s="5" t="s">
        <v>66</v>
      </c>
    </row>
    <row r="102" spans="2:7" s="1" customFormat="1" ht="13.5" thickBot="1" x14ac:dyDescent="0.25">
      <c r="B102" s="2">
        <v>2</v>
      </c>
      <c r="C102" s="5" t="s">
        <v>173</v>
      </c>
      <c r="D102" s="5" t="s">
        <v>209</v>
      </c>
      <c r="E102" s="5" t="s">
        <v>210</v>
      </c>
      <c r="F102" s="5">
        <v>2009</v>
      </c>
      <c r="G102" s="5" t="s">
        <v>66</v>
      </c>
    </row>
    <row r="103" spans="2:7" s="1" customFormat="1" ht="13.5" thickBot="1" x14ac:dyDescent="0.25">
      <c r="B103" s="2">
        <v>3</v>
      </c>
      <c r="C103" s="5" t="s">
        <v>173</v>
      </c>
      <c r="D103" s="5" t="s">
        <v>211</v>
      </c>
      <c r="E103" s="5" t="s">
        <v>212</v>
      </c>
      <c r="F103" s="5">
        <v>2006</v>
      </c>
      <c r="G103" s="5" t="s">
        <v>66</v>
      </c>
    </row>
    <row r="104" spans="2:7" s="1" customFormat="1" ht="13.5" thickBot="1" x14ac:dyDescent="0.25">
      <c r="B104" s="2">
        <v>4</v>
      </c>
      <c r="C104" s="5" t="s">
        <v>173</v>
      </c>
      <c r="D104" s="5" t="s">
        <v>213</v>
      </c>
      <c r="E104" s="5" t="s">
        <v>214</v>
      </c>
      <c r="F104" s="5">
        <v>2010</v>
      </c>
      <c r="G104" s="5" t="s">
        <v>66</v>
      </c>
    </row>
    <row r="105" spans="2:7" s="1" customFormat="1" ht="13.5" thickBot="1" x14ac:dyDescent="0.25">
      <c r="B105" s="2">
        <v>5</v>
      </c>
      <c r="C105" s="5" t="s">
        <v>173</v>
      </c>
      <c r="D105" s="5" t="s">
        <v>211</v>
      </c>
      <c r="E105" s="5" t="s">
        <v>215</v>
      </c>
      <c r="F105" s="5">
        <v>2003</v>
      </c>
      <c r="G105" s="5" t="s">
        <v>66</v>
      </c>
    </row>
    <row r="106" spans="2:7" s="1" customFormat="1" ht="13.5" thickBot="1" x14ac:dyDescent="0.25">
      <c r="B106" s="2">
        <v>6</v>
      </c>
      <c r="C106" s="5" t="s">
        <v>173</v>
      </c>
      <c r="D106" s="5" t="s">
        <v>216</v>
      </c>
      <c r="E106" s="5" t="s">
        <v>217</v>
      </c>
      <c r="F106" s="5">
        <v>2014</v>
      </c>
      <c r="G106" s="5" t="s">
        <v>66</v>
      </c>
    </row>
    <row r="107" spans="2:7" s="1" customFormat="1" ht="26.25" thickBot="1" x14ac:dyDescent="0.25">
      <c r="B107" s="2">
        <v>7</v>
      </c>
      <c r="C107" s="5" t="s">
        <v>127</v>
      </c>
      <c r="D107" s="5" t="s">
        <v>218</v>
      </c>
      <c r="E107" s="5" t="s">
        <v>219</v>
      </c>
      <c r="F107" s="5">
        <v>2004</v>
      </c>
      <c r="G107" s="5" t="s">
        <v>89</v>
      </c>
    </row>
    <row r="108" spans="2:7" s="1" customFormat="1" ht="13.5" thickBot="1" x14ac:dyDescent="0.25">
      <c r="B108" s="2">
        <v>8</v>
      </c>
      <c r="C108" s="5" t="s">
        <v>127</v>
      </c>
      <c r="D108" s="5" t="s">
        <v>220</v>
      </c>
      <c r="E108" s="5" t="s">
        <v>221</v>
      </c>
      <c r="F108" s="5">
        <v>2001</v>
      </c>
      <c r="G108" s="5" t="s">
        <v>95</v>
      </c>
    </row>
    <row r="109" spans="2:7" s="1" customFormat="1" ht="12.75" x14ac:dyDescent="0.2">
      <c r="B109" s="8"/>
    </row>
    <row r="110" spans="2:7" s="1" customFormat="1" ht="13.5" thickBot="1" x14ac:dyDescent="0.25">
      <c r="B110" s="70" t="s">
        <v>222</v>
      </c>
      <c r="C110" s="70"/>
      <c r="D110" s="70"/>
      <c r="E110" s="70"/>
      <c r="F110" s="70"/>
      <c r="G110" s="70"/>
    </row>
    <row r="111" spans="2:7" s="1" customFormat="1" ht="13.5" thickBot="1" x14ac:dyDescent="0.25">
      <c r="B111" s="3" t="s">
        <v>55</v>
      </c>
      <c r="C111" s="4" t="s">
        <v>56</v>
      </c>
      <c r="D111" s="4" t="s">
        <v>57</v>
      </c>
      <c r="E111" s="4" t="s">
        <v>58</v>
      </c>
      <c r="F111" s="4" t="s">
        <v>59</v>
      </c>
      <c r="G111" s="4" t="s">
        <v>60</v>
      </c>
    </row>
    <row r="112" spans="2:7" s="1" customFormat="1" ht="13.5" thickBot="1" x14ac:dyDescent="0.25">
      <c r="B112" s="2">
        <v>1</v>
      </c>
      <c r="C112" s="5" t="s">
        <v>168</v>
      </c>
      <c r="D112" s="5" t="s">
        <v>223</v>
      </c>
      <c r="E112" s="5" t="s">
        <v>224</v>
      </c>
      <c r="F112" s="5">
        <v>1989</v>
      </c>
      <c r="G112" s="5" t="s">
        <v>95</v>
      </c>
    </row>
    <row r="113" spans="2:7" s="1" customFormat="1" ht="13.5" thickBot="1" x14ac:dyDescent="0.25">
      <c r="B113" s="2">
        <v>2</v>
      </c>
      <c r="C113" s="5" t="s">
        <v>140</v>
      </c>
      <c r="D113" s="5" t="s">
        <v>225</v>
      </c>
      <c r="E113" s="5" t="s">
        <v>226</v>
      </c>
      <c r="F113" s="5">
        <v>1987</v>
      </c>
      <c r="G113" s="5" t="s">
        <v>95</v>
      </c>
    </row>
    <row r="114" spans="2:7" s="1" customFormat="1" ht="26.25" thickBot="1" x14ac:dyDescent="0.25">
      <c r="B114" s="2">
        <v>3</v>
      </c>
      <c r="C114" s="5" t="s">
        <v>165</v>
      </c>
      <c r="D114" s="5" t="s">
        <v>227</v>
      </c>
      <c r="E114" s="5" t="s">
        <v>228</v>
      </c>
      <c r="F114" s="5">
        <v>1984</v>
      </c>
      <c r="G114" s="5" t="s">
        <v>95</v>
      </c>
    </row>
    <row r="115" spans="2:7" s="1" customFormat="1" ht="13.5" thickBot="1" x14ac:dyDescent="0.25">
      <c r="B115" s="2">
        <v>4</v>
      </c>
      <c r="C115" s="5" t="s">
        <v>165</v>
      </c>
      <c r="D115" s="5" t="s">
        <v>229</v>
      </c>
      <c r="E115" s="5" t="s">
        <v>230</v>
      </c>
      <c r="F115" s="5">
        <v>1985</v>
      </c>
      <c r="G115" s="5" t="s">
        <v>95</v>
      </c>
    </row>
    <row r="116" spans="2:7" s="1" customFormat="1" ht="12.75" x14ac:dyDescent="0.2">
      <c r="B116" s="8"/>
    </row>
    <row r="117" spans="2:7" s="1" customFormat="1" ht="13.5" thickBot="1" x14ac:dyDescent="0.25">
      <c r="B117" s="70" t="s">
        <v>231</v>
      </c>
      <c r="C117" s="70"/>
      <c r="D117" s="70"/>
      <c r="E117" s="70"/>
      <c r="F117" s="70"/>
      <c r="G117" s="70"/>
    </row>
    <row r="118" spans="2:7" s="1" customFormat="1" ht="13.5" thickBot="1" x14ac:dyDescent="0.25">
      <c r="B118" s="3" t="s">
        <v>55</v>
      </c>
      <c r="C118" s="4" t="s">
        <v>56</v>
      </c>
      <c r="D118" s="4" t="s">
        <v>57</v>
      </c>
      <c r="E118" s="4" t="s">
        <v>58</v>
      </c>
      <c r="F118" s="4" t="s">
        <v>59</v>
      </c>
      <c r="G118" s="4" t="s">
        <v>60</v>
      </c>
    </row>
    <row r="119" spans="2:7" s="1" customFormat="1" ht="13.5" thickBot="1" x14ac:dyDescent="0.25">
      <c r="B119" s="2">
        <v>1</v>
      </c>
      <c r="C119" s="5" t="s">
        <v>232</v>
      </c>
      <c r="D119" s="5" t="s">
        <v>233</v>
      </c>
      <c r="E119" s="5" t="s">
        <v>234</v>
      </c>
      <c r="F119" s="5">
        <v>2009</v>
      </c>
      <c r="G119" s="5" t="s">
        <v>89</v>
      </c>
    </row>
    <row r="120" spans="2:7" s="1" customFormat="1" ht="13.5" thickBot="1" x14ac:dyDescent="0.25">
      <c r="B120" s="2">
        <v>2</v>
      </c>
      <c r="C120" s="5" t="s">
        <v>235</v>
      </c>
      <c r="D120" s="5" t="s">
        <v>233</v>
      </c>
      <c r="E120" s="5" t="s">
        <v>236</v>
      </c>
      <c r="F120" s="5">
        <v>2009</v>
      </c>
      <c r="G120" s="5" t="s">
        <v>89</v>
      </c>
    </row>
    <row r="121" spans="2:7" s="1" customFormat="1" ht="13.5" thickBot="1" x14ac:dyDescent="0.25">
      <c r="B121" s="2">
        <v>3</v>
      </c>
      <c r="C121" s="5" t="s">
        <v>235</v>
      </c>
      <c r="D121" s="5" t="s">
        <v>233</v>
      </c>
      <c r="E121" s="5" t="s">
        <v>237</v>
      </c>
      <c r="F121" s="5">
        <v>2009</v>
      </c>
      <c r="G121" s="5" t="s">
        <v>89</v>
      </c>
    </row>
    <row r="122" spans="2:7" s="1" customFormat="1" ht="13.5" thickBot="1" x14ac:dyDescent="0.25">
      <c r="B122" s="2">
        <v>4</v>
      </c>
      <c r="C122" s="5" t="s">
        <v>235</v>
      </c>
      <c r="D122" s="5" t="s">
        <v>233</v>
      </c>
      <c r="E122" s="5" t="s">
        <v>238</v>
      </c>
      <c r="F122" s="5">
        <v>2013</v>
      </c>
      <c r="G122" s="5" t="s">
        <v>239</v>
      </c>
    </row>
    <row r="123" spans="2:7" s="1" customFormat="1" ht="13.5" thickBot="1" x14ac:dyDescent="0.25">
      <c r="B123" s="2">
        <v>5</v>
      </c>
      <c r="C123" s="5" t="s">
        <v>240</v>
      </c>
      <c r="D123" s="5" t="s">
        <v>233</v>
      </c>
      <c r="E123" s="5" t="s">
        <v>241</v>
      </c>
      <c r="F123" s="5">
        <v>2010</v>
      </c>
      <c r="G123" s="5" t="s">
        <v>242</v>
      </c>
    </row>
    <row r="124" spans="2:7" s="1" customFormat="1" ht="13.5" thickBot="1" x14ac:dyDescent="0.25">
      <c r="B124" s="2">
        <v>6</v>
      </c>
      <c r="C124" s="5" t="s">
        <v>240</v>
      </c>
      <c r="D124" s="5" t="s">
        <v>243</v>
      </c>
      <c r="E124" s="5" t="s">
        <v>244</v>
      </c>
      <c r="F124" s="5">
        <v>1978</v>
      </c>
      <c r="G124" s="5" t="s">
        <v>89</v>
      </c>
    </row>
    <row r="125" spans="2:7" s="1" customFormat="1" ht="13.5" thickBot="1" x14ac:dyDescent="0.25">
      <c r="B125" s="2">
        <v>7</v>
      </c>
      <c r="C125" s="5" t="s">
        <v>232</v>
      </c>
      <c r="D125" s="5" t="s">
        <v>245</v>
      </c>
      <c r="E125" s="5" t="s">
        <v>246</v>
      </c>
      <c r="F125" s="5">
        <v>2002</v>
      </c>
      <c r="G125" s="5" t="s">
        <v>89</v>
      </c>
    </row>
    <row r="126" spans="2:7" s="1" customFormat="1" ht="13.5" thickBot="1" x14ac:dyDescent="0.25">
      <c r="B126" s="2">
        <v>8</v>
      </c>
      <c r="C126" s="5" t="s">
        <v>61</v>
      </c>
      <c r="D126" s="5" t="s">
        <v>247</v>
      </c>
      <c r="E126" s="5" t="s">
        <v>248</v>
      </c>
      <c r="F126" s="5">
        <v>2009</v>
      </c>
      <c r="G126" s="5" t="s">
        <v>89</v>
      </c>
    </row>
    <row r="127" spans="2:7" s="1" customFormat="1" ht="13.5" thickBot="1" x14ac:dyDescent="0.25">
      <c r="B127" s="16"/>
      <c r="C127" s="17"/>
      <c r="D127" s="17"/>
      <c r="E127" s="17"/>
      <c r="F127" s="17"/>
      <c r="G127" s="17"/>
    </row>
    <row r="128" spans="2:7" s="1" customFormat="1" ht="13.5" thickBot="1" x14ac:dyDescent="0.25">
      <c r="B128" s="67" t="s">
        <v>249</v>
      </c>
      <c r="C128" s="68"/>
      <c r="D128" s="68"/>
      <c r="E128" s="68"/>
      <c r="F128" s="68"/>
      <c r="G128" s="69"/>
    </row>
    <row r="129" spans="2:7" s="1" customFormat="1" ht="13.5" thickBot="1" x14ac:dyDescent="0.25">
      <c r="B129" s="14" t="s">
        <v>55</v>
      </c>
      <c r="C129" s="5" t="s">
        <v>56</v>
      </c>
      <c r="D129" s="5" t="s">
        <v>57</v>
      </c>
      <c r="E129" s="5" t="s">
        <v>58</v>
      </c>
      <c r="F129" s="5" t="s">
        <v>59</v>
      </c>
      <c r="G129" s="5" t="s">
        <v>60</v>
      </c>
    </row>
    <row r="130" spans="2:7" s="1" customFormat="1" ht="26.25" thickBot="1" x14ac:dyDescent="0.25">
      <c r="B130" s="2">
        <v>1</v>
      </c>
      <c r="C130" s="5" t="s">
        <v>240</v>
      </c>
      <c r="D130" s="5" t="s">
        <v>250</v>
      </c>
      <c r="E130" s="5" t="s">
        <v>251</v>
      </c>
      <c r="F130" s="5">
        <v>1986</v>
      </c>
      <c r="G130" s="5" t="s">
        <v>95</v>
      </c>
    </row>
    <row r="131" spans="2:7" s="1" customFormat="1" ht="26.25" thickBot="1" x14ac:dyDescent="0.25">
      <c r="B131" s="2">
        <v>2</v>
      </c>
      <c r="C131" s="5" t="s">
        <v>240</v>
      </c>
      <c r="D131" s="5" t="s">
        <v>252</v>
      </c>
      <c r="E131" s="5" t="s">
        <v>253</v>
      </c>
      <c r="F131" s="5">
        <v>1980</v>
      </c>
      <c r="G131" s="5" t="s">
        <v>95</v>
      </c>
    </row>
    <row r="132" spans="2:7" s="1" customFormat="1" ht="13.5" thickBot="1" x14ac:dyDescent="0.25">
      <c r="B132" s="2">
        <v>3</v>
      </c>
      <c r="C132" s="5" t="s">
        <v>240</v>
      </c>
      <c r="D132" s="5" t="s">
        <v>254</v>
      </c>
      <c r="E132" s="5" t="s">
        <v>255</v>
      </c>
      <c r="F132" s="5">
        <v>1982</v>
      </c>
      <c r="G132" s="5" t="s">
        <v>95</v>
      </c>
    </row>
    <row r="133" spans="2:7" s="1" customFormat="1" ht="26.25" thickBot="1" x14ac:dyDescent="0.25">
      <c r="B133" s="2">
        <v>4</v>
      </c>
      <c r="C133" s="5" t="s">
        <v>240</v>
      </c>
      <c r="D133" s="5" t="s">
        <v>256</v>
      </c>
      <c r="E133" s="5" t="s">
        <v>257</v>
      </c>
      <c r="F133" s="5">
        <v>1986</v>
      </c>
      <c r="G133" s="5" t="s">
        <v>95</v>
      </c>
    </row>
    <row r="134" spans="2:7" s="1" customFormat="1" ht="13.5" thickBot="1" x14ac:dyDescent="0.25">
      <c r="B134" s="2">
        <v>5</v>
      </c>
      <c r="C134" s="5" t="s">
        <v>61</v>
      </c>
      <c r="D134" s="5" t="s">
        <v>258</v>
      </c>
      <c r="E134" s="5" t="s">
        <v>259</v>
      </c>
      <c r="F134" s="5">
        <v>1986</v>
      </c>
      <c r="G134" s="5" t="s">
        <v>95</v>
      </c>
    </row>
    <row r="135" spans="2:7" s="1" customFormat="1" ht="12.75" x14ac:dyDescent="0.2">
      <c r="B135" s="12"/>
    </row>
    <row r="136" spans="2:7" s="1" customFormat="1" ht="13.5" thickBot="1" x14ac:dyDescent="0.25">
      <c r="B136" s="13" t="s">
        <v>260</v>
      </c>
    </row>
    <row r="137" spans="2:7" s="1" customFormat="1" ht="13.5" thickBot="1" x14ac:dyDescent="0.25">
      <c r="B137" s="3" t="s">
        <v>55</v>
      </c>
      <c r="C137" s="4" t="s">
        <v>56</v>
      </c>
      <c r="D137" s="4" t="s">
        <v>57</v>
      </c>
      <c r="E137" s="4" t="s">
        <v>58</v>
      </c>
      <c r="F137" s="4" t="s">
        <v>59</v>
      </c>
      <c r="G137" s="4" t="s">
        <v>60</v>
      </c>
    </row>
    <row r="138" spans="2:7" s="1" customFormat="1" ht="26.25" thickBot="1" x14ac:dyDescent="0.25">
      <c r="B138" s="2">
        <v>1</v>
      </c>
      <c r="C138" s="5" t="s">
        <v>168</v>
      </c>
      <c r="D138" s="5" t="s">
        <v>261</v>
      </c>
      <c r="E138" s="5" t="s">
        <v>262</v>
      </c>
      <c r="F138" s="5">
        <v>2009</v>
      </c>
      <c r="G138" s="5" t="s">
        <v>95</v>
      </c>
    </row>
    <row r="139" spans="2:7" s="1" customFormat="1" ht="26.25" thickBot="1" x14ac:dyDescent="0.25">
      <c r="B139" s="2">
        <v>2</v>
      </c>
      <c r="C139" s="5" t="s">
        <v>168</v>
      </c>
      <c r="D139" s="5" t="s">
        <v>263</v>
      </c>
      <c r="E139" s="5" t="s">
        <v>264</v>
      </c>
      <c r="F139" s="5">
        <v>2009</v>
      </c>
      <c r="G139" s="5" t="s">
        <v>95</v>
      </c>
    </row>
    <row r="140" spans="2:7" s="1" customFormat="1" ht="26.25" thickBot="1" x14ac:dyDescent="0.25">
      <c r="B140" s="2">
        <v>3</v>
      </c>
      <c r="C140" s="5" t="s">
        <v>168</v>
      </c>
      <c r="D140" s="5" t="s">
        <v>265</v>
      </c>
      <c r="E140" s="5" t="s">
        <v>266</v>
      </c>
      <c r="F140" s="5">
        <v>1996</v>
      </c>
      <c r="G140" s="5" t="s">
        <v>95</v>
      </c>
    </row>
    <row r="141" spans="2:7" s="1" customFormat="1" ht="26.25" thickBot="1" x14ac:dyDescent="0.25">
      <c r="B141" s="2">
        <v>4</v>
      </c>
      <c r="C141" s="5" t="s">
        <v>168</v>
      </c>
      <c r="D141" s="5" t="s">
        <v>265</v>
      </c>
      <c r="E141" s="5" t="s">
        <v>267</v>
      </c>
      <c r="F141" s="5">
        <v>1998</v>
      </c>
      <c r="G141" s="5" t="s">
        <v>95</v>
      </c>
    </row>
    <row r="142" spans="2:7" s="1" customFormat="1" ht="13.5" thickBot="1" x14ac:dyDescent="0.25">
      <c r="B142" s="2">
        <v>5</v>
      </c>
      <c r="C142" s="5" t="s">
        <v>61</v>
      </c>
      <c r="D142" s="5" t="s">
        <v>268</v>
      </c>
      <c r="E142" s="5" t="s">
        <v>269</v>
      </c>
      <c r="F142" s="5">
        <v>1999</v>
      </c>
      <c r="G142" s="5" t="s">
        <v>95</v>
      </c>
    </row>
    <row r="143" spans="2:7" s="1" customFormat="1" ht="12.75" x14ac:dyDescent="0.2">
      <c r="B143" s="12"/>
    </row>
    <row r="144" spans="2:7" s="1" customFormat="1" ht="13.5" thickBot="1" x14ac:dyDescent="0.25">
      <c r="B144" s="13" t="s">
        <v>270</v>
      </c>
    </row>
    <row r="145" spans="2:7" s="1" customFormat="1" ht="13.5" thickBot="1" x14ac:dyDescent="0.25">
      <c r="B145" s="3" t="s">
        <v>55</v>
      </c>
      <c r="C145" s="4" t="s">
        <v>56</v>
      </c>
      <c r="D145" s="4" t="s">
        <v>57</v>
      </c>
      <c r="E145" s="4" t="s">
        <v>58</v>
      </c>
      <c r="F145" s="4" t="s">
        <v>59</v>
      </c>
      <c r="G145" s="4" t="s">
        <v>60</v>
      </c>
    </row>
    <row r="146" spans="2:7" s="1" customFormat="1" ht="13.5" thickBot="1" x14ac:dyDescent="0.25">
      <c r="B146" s="2">
        <v>1</v>
      </c>
      <c r="C146" s="5" t="s">
        <v>240</v>
      </c>
      <c r="D146" s="5" t="s">
        <v>271</v>
      </c>
      <c r="E146" s="5" t="s">
        <v>272</v>
      </c>
      <c r="F146" s="5">
        <v>2013</v>
      </c>
      <c r="G146" s="5" t="s">
        <v>95</v>
      </c>
    </row>
    <row r="147" spans="2:7" s="1" customFormat="1" ht="13.5" thickBot="1" x14ac:dyDescent="0.25">
      <c r="B147" s="2">
        <v>2</v>
      </c>
      <c r="C147" s="5" t="s">
        <v>240</v>
      </c>
      <c r="D147" s="5" t="s">
        <v>271</v>
      </c>
      <c r="E147" s="5" t="s">
        <v>273</v>
      </c>
      <c r="F147" s="5">
        <v>2013</v>
      </c>
      <c r="G147" s="5" t="s">
        <v>95</v>
      </c>
    </row>
    <row r="148" spans="2:7" s="1" customFormat="1" ht="13.5" thickBot="1" x14ac:dyDescent="0.25">
      <c r="B148" s="2">
        <v>3</v>
      </c>
      <c r="C148" s="5" t="s">
        <v>240</v>
      </c>
      <c r="D148" s="5" t="s">
        <v>271</v>
      </c>
      <c r="E148" s="5" t="s">
        <v>274</v>
      </c>
      <c r="F148" s="5">
        <v>2013</v>
      </c>
      <c r="G148" s="5" t="s">
        <v>95</v>
      </c>
    </row>
    <row r="149" spans="2:7" s="1" customFormat="1" ht="13.5" thickBot="1" x14ac:dyDescent="0.25">
      <c r="B149" s="2">
        <v>4</v>
      </c>
      <c r="C149" s="5" t="s">
        <v>240</v>
      </c>
      <c r="D149" s="5" t="s">
        <v>271</v>
      </c>
      <c r="E149" s="5" t="s">
        <v>275</v>
      </c>
      <c r="F149" s="5">
        <v>2014</v>
      </c>
      <c r="G149" s="5" t="s">
        <v>95</v>
      </c>
    </row>
    <row r="150" spans="2:7" s="1" customFormat="1" ht="13.5" thickBot="1" x14ac:dyDescent="0.25">
      <c r="B150" s="2">
        <v>5</v>
      </c>
      <c r="C150" s="5" t="s">
        <v>235</v>
      </c>
      <c r="D150" s="5" t="s">
        <v>276</v>
      </c>
      <c r="E150" s="5" t="s">
        <v>277</v>
      </c>
      <c r="F150" s="5">
        <v>2013</v>
      </c>
      <c r="G150" s="5" t="s">
        <v>95</v>
      </c>
    </row>
    <row r="151" spans="2:7" s="1" customFormat="1" ht="13.5" thickBot="1" x14ac:dyDescent="0.25">
      <c r="B151" s="2">
        <v>6</v>
      </c>
      <c r="C151" s="5" t="s">
        <v>235</v>
      </c>
      <c r="D151" s="5" t="s">
        <v>276</v>
      </c>
      <c r="E151" s="5" t="s">
        <v>278</v>
      </c>
      <c r="F151" s="5">
        <v>2013</v>
      </c>
      <c r="G151" s="5" t="s">
        <v>95</v>
      </c>
    </row>
    <row r="152" spans="2:7" s="1" customFormat="1" ht="12.75" x14ac:dyDescent="0.2">
      <c r="B152" s="12"/>
    </row>
    <row r="153" spans="2:7" s="1" customFormat="1" ht="13.5" thickBot="1" x14ac:dyDescent="0.25">
      <c r="B153" s="13" t="s">
        <v>279</v>
      </c>
    </row>
    <row r="154" spans="2:7" s="1" customFormat="1" ht="13.5" thickBot="1" x14ac:dyDescent="0.25">
      <c r="B154" s="10" t="s">
        <v>490</v>
      </c>
      <c r="C154" s="11" t="s">
        <v>232</v>
      </c>
      <c r="D154" s="11" t="s">
        <v>280</v>
      </c>
      <c r="E154" s="11" t="s">
        <v>281</v>
      </c>
      <c r="F154" s="11">
        <v>2008</v>
      </c>
      <c r="G154" s="11" t="s">
        <v>89</v>
      </c>
    </row>
    <row r="155" spans="2:7" s="1" customFormat="1" ht="13.5" thickBot="1" x14ac:dyDescent="0.25">
      <c r="B155" s="2">
        <v>2</v>
      </c>
      <c r="C155" s="5" t="s">
        <v>232</v>
      </c>
      <c r="D155" s="5" t="s">
        <v>280</v>
      </c>
      <c r="E155" s="5" t="s">
        <v>282</v>
      </c>
      <c r="F155" s="5">
        <v>2008</v>
      </c>
      <c r="G155" s="5" t="s">
        <v>89</v>
      </c>
    </row>
    <row r="156" spans="2:7" s="1" customFormat="1" ht="13.5" thickBot="1" x14ac:dyDescent="0.25">
      <c r="B156" s="2">
        <v>3</v>
      </c>
      <c r="C156" s="5" t="s">
        <v>232</v>
      </c>
      <c r="D156" s="5" t="s">
        <v>280</v>
      </c>
      <c r="E156" s="5" t="s">
        <v>283</v>
      </c>
      <c r="F156" s="5">
        <v>2008</v>
      </c>
      <c r="G156" s="5" t="s">
        <v>89</v>
      </c>
    </row>
    <row r="157" spans="2:7" s="1" customFormat="1" ht="13.5" thickBot="1" x14ac:dyDescent="0.25">
      <c r="B157" s="2">
        <v>4</v>
      </c>
      <c r="C157" s="5" t="s">
        <v>232</v>
      </c>
      <c r="D157" s="5" t="s">
        <v>280</v>
      </c>
      <c r="E157" s="5" t="s">
        <v>284</v>
      </c>
      <c r="F157" s="5">
        <v>2008</v>
      </c>
      <c r="G157" s="5" t="s">
        <v>89</v>
      </c>
    </row>
    <row r="158" spans="2:7" s="1" customFormat="1" ht="13.5" thickBot="1" x14ac:dyDescent="0.25">
      <c r="B158" s="2">
        <v>5</v>
      </c>
      <c r="C158" s="5" t="s">
        <v>232</v>
      </c>
      <c r="D158" s="5" t="s">
        <v>285</v>
      </c>
      <c r="E158" s="5" t="s">
        <v>286</v>
      </c>
      <c r="F158" s="5">
        <v>2008</v>
      </c>
      <c r="G158" s="5" t="s">
        <v>89</v>
      </c>
    </row>
    <row r="159" spans="2:7" s="1" customFormat="1" ht="13.5" thickBot="1" x14ac:dyDescent="0.25">
      <c r="B159" s="2">
        <v>6</v>
      </c>
      <c r="C159" s="5" t="s">
        <v>232</v>
      </c>
      <c r="D159" s="5" t="s">
        <v>285</v>
      </c>
      <c r="E159" s="5" t="s">
        <v>287</v>
      </c>
      <c r="F159" s="5">
        <v>2008</v>
      </c>
      <c r="G159" s="5" t="s">
        <v>89</v>
      </c>
    </row>
    <row r="160" spans="2:7" s="1" customFormat="1" ht="13.5" thickBot="1" x14ac:dyDescent="0.25">
      <c r="B160" s="2">
        <v>7</v>
      </c>
      <c r="C160" s="5" t="s">
        <v>232</v>
      </c>
      <c r="D160" s="5" t="s">
        <v>285</v>
      </c>
      <c r="E160" s="5" t="s">
        <v>288</v>
      </c>
      <c r="F160" s="5">
        <v>2012</v>
      </c>
      <c r="G160" s="5" t="s">
        <v>89</v>
      </c>
    </row>
    <row r="161" spans="2:7" s="1" customFormat="1" ht="13.5" thickBot="1" x14ac:dyDescent="0.25">
      <c r="B161" s="2">
        <v>8</v>
      </c>
      <c r="C161" s="5" t="s">
        <v>61</v>
      </c>
      <c r="D161" s="5" t="s">
        <v>289</v>
      </c>
      <c r="E161" s="5" t="s">
        <v>290</v>
      </c>
      <c r="F161" s="5">
        <v>2013</v>
      </c>
      <c r="G161" s="5" t="s">
        <v>291</v>
      </c>
    </row>
    <row r="162" spans="2:7" s="1" customFormat="1" ht="13.5" thickBot="1" x14ac:dyDescent="0.25">
      <c r="B162" s="2">
        <v>9</v>
      </c>
      <c r="C162" s="5" t="s">
        <v>61</v>
      </c>
      <c r="D162" s="5" t="s">
        <v>289</v>
      </c>
      <c r="E162" s="5" t="s">
        <v>292</v>
      </c>
      <c r="F162" s="5">
        <v>2012</v>
      </c>
      <c r="G162" s="5" t="s">
        <v>89</v>
      </c>
    </row>
    <row r="163" spans="2:7" s="1" customFormat="1" ht="26.25" thickBot="1" x14ac:dyDescent="0.25">
      <c r="B163" s="2">
        <v>10</v>
      </c>
      <c r="C163" s="5" t="s">
        <v>61</v>
      </c>
      <c r="D163" s="5" t="s">
        <v>293</v>
      </c>
      <c r="E163" s="5" t="s">
        <v>294</v>
      </c>
      <c r="F163" s="5">
        <v>2008</v>
      </c>
      <c r="G163" s="5" t="s">
        <v>89</v>
      </c>
    </row>
    <row r="164" spans="2:7" s="1" customFormat="1" ht="13.5" thickBot="1" x14ac:dyDescent="0.25">
      <c r="B164" s="2">
        <v>11</v>
      </c>
      <c r="C164" s="5" t="s">
        <v>61</v>
      </c>
      <c r="D164" s="5" t="s">
        <v>295</v>
      </c>
      <c r="E164" s="5" t="s">
        <v>296</v>
      </c>
      <c r="F164" s="5">
        <v>1996</v>
      </c>
      <c r="G164" s="5" t="s">
        <v>66</v>
      </c>
    </row>
    <row r="165" spans="2:7" s="1" customFormat="1" ht="12.75" x14ac:dyDescent="0.2">
      <c r="B165" s="12"/>
    </row>
    <row r="166" spans="2:7" s="1" customFormat="1" ht="12.75" x14ac:dyDescent="0.2">
      <c r="B166" s="12"/>
    </row>
    <row r="167" spans="2:7" s="1" customFormat="1" ht="13.5" thickBot="1" x14ac:dyDescent="0.25">
      <c r="B167" s="13" t="s">
        <v>297</v>
      </c>
    </row>
    <row r="168" spans="2:7" s="1" customFormat="1" ht="13.5" thickBot="1" x14ac:dyDescent="0.25">
      <c r="B168" s="3" t="s">
        <v>55</v>
      </c>
      <c r="C168" s="4" t="s">
        <v>56</v>
      </c>
      <c r="D168" s="4" t="s">
        <v>57</v>
      </c>
      <c r="E168" s="4" t="s">
        <v>58</v>
      </c>
      <c r="F168" s="4" t="s">
        <v>59</v>
      </c>
      <c r="G168" s="4" t="s">
        <v>60</v>
      </c>
    </row>
    <row r="169" spans="2:7" s="1" customFormat="1" ht="13.5" thickBot="1" x14ac:dyDescent="0.25">
      <c r="B169" s="2">
        <v>1</v>
      </c>
      <c r="C169" s="5" t="s">
        <v>240</v>
      </c>
      <c r="D169" s="5" t="s">
        <v>298</v>
      </c>
      <c r="E169" s="5" t="s">
        <v>299</v>
      </c>
      <c r="F169" s="5">
        <v>1983</v>
      </c>
      <c r="G169" s="5" t="s">
        <v>89</v>
      </c>
    </row>
    <row r="170" spans="2:7" s="1" customFormat="1" ht="13.5" thickBot="1" x14ac:dyDescent="0.25">
      <c r="B170" s="2">
        <v>2</v>
      </c>
      <c r="C170" s="5" t="s">
        <v>240</v>
      </c>
      <c r="D170" s="5" t="s">
        <v>300</v>
      </c>
      <c r="E170" s="5" t="s">
        <v>301</v>
      </c>
      <c r="F170" s="5">
        <v>1981</v>
      </c>
      <c r="G170" s="5" t="s">
        <v>89</v>
      </c>
    </row>
    <row r="171" spans="2:7" s="1" customFormat="1" ht="13.5" thickBot="1" x14ac:dyDescent="0.25">
      <c r="B171" s="2">
        <v>3</v>
      </c>
      <c r="C171" s="5" t="s">
        <v>240</v>
      </c>
      <c r="D171" s="5" t="s">
        <v>302</v>
      </c>
      <c r="E171" s="5" t="s">
        <v>303</v>
      </c>
      <c r="F171" s="5">
        <v>1988</v>
      </c>
      <c r="G171" s="5" t="s">
        <v>89</v>
      </c>
    </row>
    <row r="172" spans="2:7" s="1" customFormat="1" ht="13.5" thickBot="1" x14ac:dyDescent="0.25">
      <c r="B172" s="2">
        <v>4</v>
      </c>
      <c r="C172" s="5" t="s">
        <v>240</v>
      </c>
      <c r="D172" s="5" t="s">
        <v>298</v>
      </c>
      <c r="E172" s="5" t="s">
        <v>304</v>
      </c>
      <c r="F172" s="5">
        <v>1983</v>
      </c>
      <c r="G172" s="5" t="s">
        <v>89</v>
      </c>
    </row>
    <row r="173" spans="2:7" s="1" customFormat="1" ht="13.5" thickBot="1" x14ac:dyDescent="0.25">
      <c r="B173" s="2">
        <v>5</v>
      </c>
      <c r="C173" s="5" t="s">
        <v>240</v>
      </c>
      <c r="D173" s="5" t="s">
        <v>298</v>
      </c>
      <c r="E173" s="5" t="s">
        <v>299</v>
      </c>
      <c r="F173" s="5">
        <v>1983</v>
      </c>
      <c r="G173" s="5" t="s">
        <v>89</v>
      </c>
    </row>
    <row r="174" spans="2:7" s="1" customFormat="1" ht="13.5" thickBot="1" x14ac:dyDescent="0.25">
      <c r="B174" s="2">
        <v>6</v>
      </c>
      <c r="C174" s="5" t="s">
        <v>240</v>
      </c>
      <c r="D174" s="5" t="s">
        <v>298</v>
      </c>
      <c r="E174" s="5" t="s">
        <v>305</v>
      </c>
      <c r="F174" s="5">
        <v>1986</v>
      </c>
      <c r="G174" s="5" t="s">
        <v>89</v>
      </c>
    </row>
    <row r="175" spans="2:7" s="1" customFormat="1" ht="13.5" thickBot="1" x14ac:dyDescent="0.25">
      <c r="B175" s="2">
        <v>7</v>
      </c>
      <c r="C175" s="5" t="s">
        <v>306</v>
      </c>
      <c r="D175" s="5" t="s">
        <v>307</v>
      </c>
      <c r="E175" s="5" t="s">
        <v>308</v>
      </c>
      <c r="F175" s="5">
        <v>1987</v>
      </c>
      <c r="G175" s="5" t="s">
        <v>309</v>
      </c>
    </row>
    <row r="176" spans="2:7" s="1" customFormat="1" ht="12.75" x14ac:dyDescent="0.2">
      <c r="B176" s="12"/>
    </row>
    <row r="177" spans="2:7" s="1" customFormat="1" ht="13.5" thickBot="1" x14ac:dyDescent="0.25">
      <c r="B177" s="13" t="s">
        <v>310</v>
      </c>
    </row>
    <row r="178" spans="2:7" s="1" customFormat="1" ht="13.5" thickBot="1" x14ac:dyDescent="0.25">
      <c r="B178" s="3" t="s">
        <v>55</v>
      </c>
      <c r="C178" s="4" t="s">
        <v>56</v>
      </c>
      <c r="D178" s="4" t="s">
        <v>57</v>
      </c>
      <c r="E178" s="4" t="s">
        <v>58</v>
      </c>
      <c r="F178" s="4" t="s">
        <v>59</v>
      </c>
      <c r="G178" s="4" t="s">
        <v>60</v>
      </c>
    </row>
    <row r="179" spans="2:7" s="1" customFormat="1" ht="16.5" customHeight="1" thickBot="1" x14ac:dyDescent="0.25">
      <c r="B179" s="2">
        <v>1</v>
      </c>
      <c r="C179" s="5" t="s">
        <v>311</v>
      </c>
      <c r="D179" s="5" t="s">
        <v>312</v>
      </c>
      <c r="E179" s="5"/>
      <c r="F179" s="5">
        <v>1984</v>
      </c>
      <c r="G179" s="5" t="s">
        <v>95</v>
      </c>
    </row>
    <row r="180" spans="2:7" s="1" customFormat="1" ht="16.5" customHeight="1" thickBot="1" x14ac:dyDescent="0.25">
      <c r="B180" s="2">
        <v>2</v>
      </c>
      <c r="C180" s="5" t="s">
        <v>311</v>
      </c>
      <c r="D180" s="5" t="s">
        <v>312</v>
      </c>
      <c r="E180" s="5"/>
      <c r="F180" s="5">
        <v>1985</v>
      </c>
      <c r="G180" s="5" t="s">
        <v>95</v>
      </c>
    </row>
    <row r="181" spans="2:7" s="1" customFormat="1" ht="20.25" customHeight="1" thickBot="1" x14ac:dyDescent="0.25">
      <c r="B181" s="2">
        <v>3</v>
      </c>
      <c r="C181" s="5" t="s">
        <v>311</v>
      </c>
      <c r="D181" s="5" t="s">
        <v>312</v>
      </c>
      <c r="E181" s="5"/>
      <c r="F181" s="5">
        <v>1987</v>
      </c>
      <c r="G181" s="5" t="s">
        <v>95</v>
      </c>
    </row>
    <row r="182" spans="2:7" s="1" customFormat="1" ht="12.75" x14ac:dyDescent="0.2">
      <c r="B182" s="12"/>
    </row>
    <row r="183" spans="2:7" s="1" customFormat="1" ht="13.5" thickBot="1" x14ac:dyDescent="0.25">
      <c r="B183" s="13" t="s">
        <v>313</v>
      </c>
    </row>
    <row r="184" spans="2:7" s="1" customFormat="1" ht="15" customHeight="1" thickBot="1" x14ac:dyDescent="0.25">
      <c r="B184" s="10">
        <v>1</v>
      </c>
      <c r="C184" s="11" t="s">
        <v>311</v>
      </c>
      <c r="D184" s="11" t="s">
        <v>314</v>
      </c>
      <c r="E184" s="11"/>
      <c r="F184" s="11">
        <v>1990</v>
      </c>
      <c r="G184" s="11" t="s">
        <v>95</v>
      </c>
    </row>
    <row r="185" spans="2:7" s="1" customFormat="1" ht="16.5" customHeight="1" thickBot="1" x14ac:dyDescent="0.25">
      <c r="B185" s="2">
        <v>2</v>
      </c>
      <c r="C185" s="5" t="s">
        <v>311</v>
      </c>
      <c r="D185" s="5" t="s">
        <v>315</v>
      </c>
      <c r="E185" s="5"/>
      <c r="F185" s="5">
        <v>2013</v>
      </c>
      <c r="G185" s="5" t="s">
        <v>95</v>
      </c>
    </row>
    <row r="186" spans="2:7" s="1" customFormat="1" ht="22.5" customHeight="1" thickBot="1" x14ac:dyDescent="0.25">
      <c r="B186" s="2">
        <v>3</v>
      </c>
      <c r="C186" s="5" t="s">
        <v>316</v>
      </c>
      <c r="D186" s="5" t="s">
        <v>317</v>
      </c>
      <c r="E186" s="5"/>
      <c r="F186" s="5">
        <v>2009</v>
      </c>
      <c r="G186" s="5" t="s">
        <v>95</v>
      </c>
    </row>
    <row r="187" spans="2:7" s="1" customFormat="1" ht="12.75" x14ac:dyDescent="0.2">
      <c r="B187" s="12"/>
    </row>
    <row r="188" spans="2:7" s="1" customFormat="1" ht="13.5" thickBot="1" x14ac:dyDescent="0.25">
      <c r="B188" s="13" t="s">
        <v>318</v>
      </c>
    </row>
    <row r="189" spans="2:7" s="1" customFormat="1" ht="15" customHeight="1" thickBot="1" x14ac:dyDescent="0.25">
      <c r="B189" s="10">
        <v>1</v>
      </c>
      <c r="C189" s="11" t="s">
        <v>311</v>
      </c>
      <c r="D189" s="11" t="s">
        <v>319</v>
      </c>
      <c r="E189" s="11"/>
      <c r="F189" s="11">
        <v>2009</v>
      </c>
      <c r="G189" s="11" t="s">
        <v>95</v>
      </c>
    </row>
    <row r="190" spans="2:7" s="1" customFormat="1" ht="16.5" customHeight="1" thickBot="1" x14ac:dyDescent="0.25">
      <c r="B190" s="2">
        <v>2</v>
      </c>
      <c r="C190" s="5" t="s">
        <v>311</v>
      </c>
      <c r="D190" s="5" t="s">
        <v>319</v>
      </c>
      <c r="E190" s="5"/>
      <c r="F190" s="5">
        <v>2010</v>
      </c>
      <c r="G190" s="5" t="s">
        <v>95</v>
      </c>
    </row>
    <row r="191" spans="2:7" s="1" customFormat="1" ht="13.5" thickBot="1" x14ac:dyDescent="0.25">
      <c r="B191" s="2">
        <v>3</v>
      </c>
      <c r="C191" s="5" t="s">
        <v>320</v>
      </c>
      <c r="D191" s="5" t="s">
        <v>321</v>
      </c>
      <c r="E191" s="5"/>
      <c r="F191" s="5">
        <v>2013</v>
      </c>
      <c r="G191" s="5" t="s">
        <v>95</v>
      </c>
    </row>
    <row r="192" spans="2:7" s="1" customFormat="1" ht="23.25" customHeight="1" thickBot="1" x14ac:dyDescent="0.25">
      <c r="B192" s="2">
        <v>4</v>
      </c>
      <c r="C192" s="5" t="s">
        <v>316</v>
      </c>
      <c r="D192" s="5" t="s">
        <v>322</v>
      </c>
      <c r="E192" s="5"/>
      <c r="F192" s="5">
        <v>2008</v>
      </c>
      <c r="G192" s="5" t="s">
        <v>95</v>
      </c>
    </row>
    <row r="193" spans="2:7" s="1" customFormat="1" ht="13.5" thickBot="1" x14ac:dyDescent="0.25">
      <c r="B193" s="2">
        <v>5</v>
      </c>
      <c r="C193" s="5" t="s">
        <v>323</v>
      </c>
      <c r="D193" s="5" t="s">
        <v>324</v>
      </c>
      <c r="E193" s="5"/>
      <c r="F193" s="5">
        <v>1997</v>
      </c>
      <c r="G193" s="5" t="s">
        <v>95</v>
      </c>
    </row>
    <row r="194" spans="2:7" s="1" customFormat="1" ht="12.75" x14ac:dyDescent="0.2">
      <c r="B194" s="12"/>
    </row>
    <row r="195" spans="2:7" s="1" customFormat="1" ht="13.5" thickBot="1" x14ac:dyDescent="0.25">
      <c r="B195" s="13" t="s">
        <v>325</v>
      </c>
    </row>
    <row r="196" spans="2:7" s="1" customFormat="1" ht="18" customHeight="1" thickBot="1" x14ac:dyDescent="0.25">
      <c r="B196" s="10">
        <v>1</v>
      </c>
      <c r="C196" s="11" t="s">
        <v>311</v>
      </c>
      <c r="D196" s="11" t="s">
        <v>326</v>
      </c>
      <c r="E196" s="11"/>
      <c r="F196" s="11">
        <v>2009</v>
      </c>
      <c r="G196" s="11" t="s">
        <v>95</v>
      </c>
    </row>
    <row r="197" spans="2:7" s="1" customFormat="1" ht="21" customHeight="1" thickBot="1" x14ac:dyDescent="0.25">
      <c r="B197" s="2">
        <v>2</v>
      </c>
      <c r="C197" s="5" t="s">
        <v>311</v>
      </c>
      <c r="D197" s="5" t="s">
        <v>327</v>
      </c>
      <c r="E197" s="5"/>
      <c r="F197" s="5">
        <v>1998</v>
      </c>
      <c r="G197" s="5" t="s">
        <v>95</v>
      </c>
    </row>
    <row r="198" spans="2:7" s="1" customFormat="1" ht="13.5" thickBot="1" x14ac:dyDescent="0.25">
      <c r="B198" s="2">
        <v>3</v>
      </c>
      <c r="C198" s="5" t="s">
        <v>328</v>
      </c>
      <c r="D198" s="5" t="s">
        <v>329</v>
      </c>
      <c r="E198" s="5"/>
      <c r="F198" s="5">
        <v>2013</v>
      </c>
      <c r="G198" s="5" t="s">
        <v>95</v>
      </c>
    </row>
    <row r="199" spans="2:7" s="1" customFormat="1" ht="26.25" thickBot="1" x14ac:dyDescent="0.25">
      <c r="B199" s="2">
        <v>4</v>
      </c>
      <c r="C199" s="5" t="s">
        <v>311</v>
      </c>
      <c r="D199" s="5" t="s">
        <v>330</v>
      </c>
      <c r="E199" s="5"/>
      <c r="F199" s="5">
        <v>1989</v>
      </c>
      <c r="G199" s="5" t="s">
        <v>95</v>
      </c>
    </row>
    <row r="200" spans="2:7" s="1" customFormat="1" ht="13.5" thickBot="1" x14ac:dyDescent="0.25">
      <c r="B200" s="2">
        <v>5</v>
      </c>
      <c r="C200" s="5" t="s">
        <v>331</v>
      </c>
      <c r="D200" s="5" t="s">
        <v>332</v>
      </c>
      <c r="E200" s="5"/>
      <c r="F200" s="5">
        <v>1980</v>
      </c>
      <c r="G200" s="5" t="s">
        <v>95</v>
      </c>
    </row>
    <row r="201" spans="2:7" s="1" customFormat="1" ht="12.75" x14ac:dyDescent="0.2">
      <c r="B201" s="12"/>
    </row>
    <row r="202" spans="2:7" s="1" customFormat="1" ht="13.5" thickBot="1" x14ac:dyDescent="0.25">
      <c r="B202" s="13" t="s">
        <v>333</v>
      </c>
    </row>
    <row r="203" spans="2:7" s="1" customFormat="1" ht="13.5" thickBot="1" x14ac:dyDescent="0.25">
      <c r="B203" s="10">
        <v>1</v>
      </c>
      <c r="C203" s="11" t="s">
        <v>334</v>
      </c>
      <c r="D203" s="11" t="s">
        <v>335</v>
      </c>
      <c r="E203" s="11"/>
      <c r="F203" s="11">
        <v>2014</v>
      </c>
      <c r="G203" s="11" t="s">
        <v>95</v>
      </c>
    </row>
    <row r="204" spans="2:7" s="1" customFormat="1" ht="13.5" thickBot="1" x14ac:dyDescent="0.25">
      <c r="B204" s="2">
        <v>2</v>
      </c>
      <c r="C204" s="5" t="s">
        <v>336</v>
      </c>
      <c r="D204" s="5" t="s">
        <v>337</v>
      </c>
      <c r="E204" s="5"/>
      <c r="F204" s="5">
        <v>2012</v>
      </c>
      <c r="G204" s="5" t="s">
        <v>95</v>
      </c>
    </row>
    <row r="205" spans="2:7" s="1" customFormat="1" ht="26.25" thickBot="1" x14ac:dyDescent="0.25">
      <c r="B205" s="2">
        <v>3</v>
      </c>
      <c r="C205" s="5" t="s">
        <v>338</v>
      </c>
      <c r="D205" s="5" t="s">
        <v>339</v>
      </c>
      <c r="E205" s="5"/>
      <c r="F205" s="5">
        <v>1976</v>
      </c>
      <c r="G205" s="5" t="s">
        <v>95</v>
      </c>
    </row>
    <row r="206" spans="2:7" s="1" customFormat="1" ht="22.5" customHeight="1" thickBot="1" x14ac:dyDescent="0.25">
      <c r="B206" s="2">
        <v>4</v>
      </c>
      <c r="C206" s="5" t="s">
        <v>340</v>
      </c>
      <c r="D206" s="5" t="s">
        <v>341</v>
      </c>
      <c r="E206" s="5"/>
      <c r="F206" s="5">
        <v>1981</v>
      </c>
      <c r="G206" s="5" t="s">
        <v>95</v>
      </c>
    </row>
    <row r="207" spans="2:7" s="1" customFormat="1" ht="12.75" x14ac:dyDescent="0.2">
      <c r="B207" s="12"/>
    </row>
    <row r="208" spans="2:7" s="1" customFormat="1" ht="13.5" thickBot="1" x14ac:dyDescent="0.25">
      <c r="B208" s="13" t="s">
        <v>342</v>
      </c>
    </row>
    <row r="209" spans="2:7" s="1" customFormat="1" ht="13.5" thickBot="1" x14ac:dyDescent="0.25">
      <c r="B209" s="10">
        <v>1</v>
      </c>
      <c r="C209" s="11"/>
      <c r="D209" s="11" t="s">
        <v>343</v>
      </c>
      <c r="E209" s="11"/>
      <c r="F209" s="11">
        <v>2004</v>
      </c>
      <c r="G209" s="11" t="s">
        <v>344</v>
      </c>
    </row>
    <row r="210" spans="2:7" s="1" customFormat="1" ht="13.5" thickBot="1" x14ac:dyDescent="0.25">
      <c r="B210" s="2">
        <v>2</v>
      </c>
      <c r="C210" s="5"/>
      <c r="D210" s="5" t="s">
        <v>343</v>
      </c>
      <c r="E210" s="5"/>
      <c r="F210" s="5">
        <v>2004</v>
      </c>
      <c r="G210" s="5" t="s">
        <v>345</v>
      </c>
    </row>
    <row r="211" spans="2:7" s="1" customFormat="1" ht="13.5" thickBot="1" x14ac:dyDescent="0.25">
      <c r="B211" s="2">
        <v>3</v>
      </c>
      <c r="C211" s="5"/>
      <c r="D211" s="5" t="s">
        <v>346</v>
      </c>
      <c r="E211" s="5"/>
      <c r="F211" s="5">
        <v>2012</v>
      </c>
      <c r="G211" s="5" t="s">
        <v>66</v>
      </c>
    </row>
    <row r="212" spans="2:7" s="1" customFormat="1" ht="12.75" x14ac:dyDescent="0.2">
      <c r="B212" s="12"/>
    </row>
    <row r="213" spans="2:7" s="1" customFormat="1" ht="13.5" thickBot="1" x14ac:dyDescent="0.25">
      <c r="B213" s="13" t="s">
        <v>347</v>
      </c>
    </row>
    <row r="214" spans="2:7" s="1" customFormat="1" ht="13.5" thickBot="1" x14ac:dyDescent="0.25">
      <c r="B214" s="10">
        <v>1</v>
      </c>
      <c r="C214" s="11" t="s">
        <v>328</v>
      </c>
      <c r="D214" s="11" t="s">
        <v>348</v>
      </c>
      <c r="E214" s="11"/>
      <c r="F214" s="11">
        <v>2012</v>
      </c>
      <c r="G214" s="11" t="s">
        <v>95</v>
      </c>
    </row>
    <row r="215" spans="2:7" s="1" customFormat="1" ht="13.5" thickBot="1" x14ac:dyDescent="0.25">
      <c r="B215" s="2">
        <v>2</v>
      </c>
      <c r="C215" s="5" t="s">
        <v>328</v>
      </c>
      <c r="D215" s="5" t="s">
        <v>348</v>
      </c>
      <c r="E215" s="5"/>
      <c r="F215" s="5">
        <v>2014</v>
      </c>
      <c r="G215" s="5" t="s">
        <v>95</v>
      </c>
    </row>
    <row r="216" spans="2:7" s="1" customFormat="1" ht="12.75" x14ac:dyDescent="0.2">
      <c r="B216" s="13"/>
    </row>
    <row r="217" spans="2:7" s="1" customFormat="1" ht="13.5" thickBot="1" x14ac:dyDescent="0.25">
      <c r="B217" s="13" t="s">
        <v>349</v>
      </c>
    </row>
    <row r="218" spans="2:7" s="1" customFormat="1" ht="13.5" thickBot="1" x14ac:dyDescent="0.25">
      <c r="B218" s="10">
        <v>1</v>
      </c>
      <c r="C218" s="11" t="s">
        <v>168</v>
      </c>
      <c r="D218" s="11" t="s">
        <v>350</v>
      </c>
      <c r="E218" s="11"/>
      <c r="F218" s="11">
        <v>1988</v>
      </c>
      <c r="G218" s="11" t="s">
        <v>95</v>
      </c>
    </row>
    <row r="219" spans="2:7" s="1" customFormat="1" ht="13.5" thickBot="1" x14ac:dyDescent="0.25">
      <c r="B219" s="2">
        <v>2</v>
      </c>
      <c r="C219" s="5" t="s">
        <v>351</v>
      </c>
      <c r="D219" s="5" t="s">
        <v>352</v>
      </c>
      <c r="E219" s="5"/>
      <c r="F219" s="5">
        <v>1979</v>
      </c>
      <c r="G219" s="5" t="s">
        <v>95</v>
      </c>
    </row>
    <row r="220" spans="2:7" s="1" customFormat="1" ht="12.75" x14ac:dyDescent="0.2">
      <c r="B220" s="12"/>
    </row>
  </sheetData>
  <mergeCells count="24">
    <mergeCell ref="B2:G2"/>
    <mergeCell ref="B28:G28"/>
    <mergeCell ref="B43:G43"/>
    <mergeCell ref="B52:G52"/>
    <mergeCell ref="B65:G65"/>
    <mergeCell ref="F61:F62"/>
    <mergeCell ref="G61:G62"/>
    <mergeCell ref="B30:B31"/>
    <mergeCell ref="C30:C31"/>
    <mergeCell ref="D30:D31"/>
    <mergeCell ref="E30:E31"/>
    <mergeCell ref="F30:F31"/>
    <mergeCell ref="G30:G31"/>
    <mergeCell ref="B73:G73"/>
    <mergeCell ref="B61:B62"/>
    <mergeCell ref="C61:C62"/>
    <mergeCell ref="D61:D62"/>
    <mergeCell ref="E61:E62"/>
    <mergeCell ref="B128:G128"/>
    <mergeCell ref="B81:G81"/>
    <mergeCell ref="B90:G90"/>
    <mergeCell ref="B99:G99"/>
    <mergeCell ref="B110:G110"/>
    <mergeCell ref="B117:G1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Lotes e Valores</vt:lpstr>
      <vt:lpstr>Blocos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2015-07-23T14:16:00Z</dcterms:modified>
</cp:coreProperties>
</file>